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LANEACION ESTRATEGICA\INDICADORES DE GESTION\2021\"/>
    </mc:Choice>
  </mc:AlternateContent>
  <xr:revisionPtr revIDLastSave="0" documentId="13_ncr:1_{4880CBD9-1983-4142-AFF0-8CF2950B30D9}" xr6:coauthVersionLast="47" xr6:coauthVersionMax="47" xr10:uidLastSave="{00000000-0000-0000-0000-000000000000}"/>
  <bookViews>
    <workbookView xWindow="-120" yWindow="-120" windowWidth="29040" windowHeight="15840" tabRatio="894" firstSheet="1" activeTab="1" xr2:uid="{00000000-000D-0000-FFFF-FFFF00000000}"/>
  </bookViews>
  <sheets>
    <sheet name="CONSOLIDADO" sheetId="1" state="hidden" r:id="rId1"/>
    <sheet name="Consolidado1" sheetId="79" r:id="rId2"/>
  </sheets>
  <externalReferences>
    <externalReference r:id="rId3"/>
  </externalReferences>
  <definedNames>
    <definedName name="_xlnm._FilterDatabase" localSheetId="0" hidden="1">CONSOLIDADO!$A$2:$H$201</definedName>
    <definedName name="_xlnm.Print_Area" localSheetId="0">CONSOLIDADO!$A$1:$H$211</definedName>
    <definedName name="_xlnm.Print_Area" localSheetId="1">Consolidado1!$A$1:$I$131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79" l="1"/>
  <c r="F90" i="79"/>
  <c r="F83" i="79"/>
  <c r="F75" i="79"/>
  <c r="F54" i="79"/>
  <c r="F38" i="79"/>
  <c r="F25" i="79"/>
  <c r="F10" i="79"/>
  <c r="F15" i="79"/>
  <c r="F129" i="79" l="1"/>
  <c r="F122" i="79"/>
  <c r="F104" i="79"/>
  <c r="F117" i="79" l="1"/>
  <c r="F112" i="79"/>
  <c r="F108" i="79" l="1"/>
  <c r="E237" i="1" l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F201" i="1"/>
  <c r="F200" i="1"/>
  <c r="F199" i="1"/>
  <c r="F198" i="1"/>
  <c r="F197" i="1"/>
  <c r="F196" i="1"/>
  <c r="F195" i="1"/>
  <c r="F193" i="1"/>
  <c r="F192" i="1"/>
  <c r="F188" i="1"/>
  <c r="F190" i="1"/>
  <c r="F189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H174" i="1" s="1"/>
  <c r="F173" i="1"/>
  <c r="F172" i="1"/>
  <c r="F171" i="1"/>
  <c r="F170" i="1"/>
  <c r="F169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4" i="1"/>
  <c r="F143" i="1"/>
  <c r="F142" i="1"/>
  <c r="F141" i="1"/>
  <c r="F140" i="1"/>
  <c r="F138" i="1"/>
  <c r="F137" i="1"/>
  <c r="F136" i="1"/>
  <c r="F135" i="1"/>
  <c r="F134" i="1"/>
  <c r="F133" i="1"/>
  <c r="F132" i="1"/>
  <c r="F131" i="1"/>
  <c r="F130" i="1"/>
  <c r="F129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4" i="1"/>
  <c r="F93" i="1"/>
  <c r="F92" i="1"/>
  <c r="F91" i="1"/>
  <c r="F90" i="1"/>
  <c r="F89" i="1"/>
  <c r="F88" i="1"/>
  <c r="F87" i="1"/>
  <c r="F86" i="1"/>
  <c r="H86" i="1" s="1"/>
  <c r="F85" i="1"/>
  <c r="H85" i="1" s="1"/>
  <c r="F84" i="1"/>
  <c r="H84" i="1" s="1"/>
  <c r="F83" i="1"/>
  <c r="H83" i="1" s="1"/>
  <c r="F82" i="1"/>
  <c r="H82" i="1" s="1"/>
  <c r="F81" i="1"/>
  <c r="F80" i="1"/>
  <c r="F79" i="1"/>
  <c r="F76" i="1"/>
  <c r="F75" i="1"/>
  <c r="F74" i="1"/>
  <c r="F72" i="1"/>
  <c r="F70" i="1"/>
  <c r="F69" i="1"/>
  <c r="F67" i="1"/>
  <c r="F66" i="1"/>
  <c r="F65" i="1"/>
  <c r="F64" i="1"/>
  <c r="F63" i="1"/>
  <c r="F61" i="1"/>
  <c r="F60" i="1"/>
  <c r="F57" i="1"/>
  <c r="F56" i="1"/>
  <c r="F55" i="1"/>
  <c r="F53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1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23" i="1"/>
  <c r="I82" i="1"/>
  <c r="J82" i="1" s="1"/>
  <c r="I83" i="1"/>
  <c r="J83" i="1" s="1"/>
  <c r="I84" i="1"/>
  <c r="J84" i="1" s="1"/>
  <c r="I85" i="1"/>
  <c r="J85" i="1" s="1"/>
  <c r="I86" i="1"/>
  <c r="I87" i="1"/>
  <c r="I88" i="1"/>
  <c r="I89" i="1"/>
  <c r="I90" i="1"/>
  <c r="I91" i="1"/>
  <c r="I92" i="1"/>
  <c r="I93" i="1"/>
  <c r="E137" i="1"/>
  <c r="E134" i="1"/>
  <c r="E193" i="1"/>
  <c r="E192" i="1"/>
  <c r="E119" i="1"/>
  <c r="E75" i="1"/>
  <c r="E74" i="1"/>
  <c r="E70" i="1"/>
  <c r="E69" i="1"/>
  <c r="E60" i="1"/>
  <c r="E133" i="1"/>
  <c r="E109" i="1"/>
  <c r="E98" i="1"/>
  <c r="E55" i="1"/>
  <c r="E46" i="1"/>
  <c r="E38" i="1"/>
  <c r="E24" i="1"/>
  <c r="E22" i="1"/>
  <c r="E21" i="1"/>
  <c r="E18" i="1"/>
  <c r="E13" i="1"/>
  <c r="J86" i="1" l="1"/>
  <c r="E10" i="1"/>
  <c r="E80" i="1" l="1"/>
  <c r="E81" i="1"/>
  <c r="E82" i="1"/>
  <c r="E83" i="1"/>
  <c r="E79" i="1"/>
  <c r="E190" i="1"/>
  <c r="E186" i="1"/>
  <c r="E185" i="1"/>
  <c r="E184" i="1"/>
  <c r="E183" i="1"/>
  <c r="E181" i="1"/>
  <c r="E182" i="1"/>
  <c r="E180" i="1"/>
  <c r="E179" i="1"/>
  <c r="E178" i="1"/>
  <c r="E142" i="1"/>
  <c r="E131" i="1"/>
  <c r="E126" i="1"/>
  <c r="E124" i="1"/>
  <c r="E44" i="1"/>
  <c r="E43" i="1"/>
  <c r="E117" i="1" l="1"/>
  <c r="E162" i="1"/>
  <c r="E25" i="1"/>
  <c r="E140" i="1"/>
  <c r="E112" i="1"/>
  <c r="E96" i="1"/>
  <c r="E90" i="1" l="1"/>
  <c r="E91" i="1"/>
  <c r="E92" i="1"/>
  <c r="E93" i="1"/>
  <c r="E89" i="1"/>
  <c r="E163" i="1"/>
  <c r="E164" i="1"/>
  <c r="E165" i="1"/>
  <c r="E166" i="1"/>
  <c r="E161" i="1"/>
  <c r="E160" i="1"/>
  <c r="E143" i="1"/>
  <c r="E8" i="1"/>
  <c r="E201" i="1"/>
  <c r="E135" i="1"/>
  <c r="E102" i="1"/>
  <c r="E40" i="1"/>
  <c r="E20" i="1"/>
  <c r="E17" i="1"/>
  <c r="E14" i="1"/>
  <c r="E9" i="1"/>
  <c r="E7" i="1"/>
  <c r="E51" i="1"/>
  <c r="E136" i="1"/>
  <c r="E111" i="1"/>
  <c r="E103" i="1"/>
  <c r="E57" i="1"/>
  <c r="E11" i="1"/>
  <c r="E141" i="1" l="1"/>
  <c r="E130" i="1"/>
  <c r="E120" i="1"/>
  <c r="E106" i="1"/>
  <c r="E105" i="1"/>
  <c r="E104" i="1"/>
  <c r="E94" i="1"/>
  <c r="E198" i="1"/>
  <c r="E188" i="1"/>
  <c r="E175" i="1"/>
  <c r="E174" i="1"/>
  <c r="E173" i="1"/>
  <c r="E172" i="1"/>
  <c r="E171" i="1"/>
  <c r="E170" i="1"/>
  <c r="E169" i="1"/>
  <c r="E125" i="1"/>
  <c r="E116" i="1"/>
  <c r="E115" i="1"/>
  <c r="E114" i="1"/>
  <c r="E113" i="1"/>
  <c r="E97" i="1"/>
  <c r="E49" i="1"/>
  <c r="E45" i="1"/>
  <c r="E42" i="1"/>
  <c r="E177" i="1" l="1"/>
  <c r="E176" i="1"/>
  <c r="E118" i="1"/>
  <c r="E99" i="1"/>
  <c r="E85" i="1" l="1"/>
  <c r="E86" i="1"/>
  <c r="E87" i="1"/>
  <c r="E84" i="1"/>
  <c r="E197" i="1" l="1"/>
  <c r="E196" i="1"/>
  <c r="E195" i="1"/>
  <c r="E159" i="1"/>
  <c r="E158" i="1"/>
  <c r="E157" i="1"/>
  <c r="E156" i="1"/>
  <c r="E48" i="1"/>
  <c r="E155" i="1" l="1"/>
  <c r="E154" i="1"/>
  <c r="E153" i="1"/>
  <c r="E152" i="1"/>
  <c r="E151" i="1"/>
  <c r="E149" i="1"/>
  <c r="E148" i="1"/>
  <c r="E147" i="1"/>
  <c r="E47" i="1"/>
  <c r="E150" i="1"/>
  <c r="E129" i="1" l="1"/>
  <c r="E167" i="1" l="1"/>
  <c r="E144" i="1"/>
  <c r="E76" i="1"/>
  <c r="E61" i="1"/>
  <c r="E32" i="1"/>
  <c r="E138" i="1" l="1"/>
  <c r="E72" i="1"/>
  <c r="E67" i="1"/>
  <c r="E66" i="1"/>
  <c r="E65" i="1"/>
  <c r="E64" i="1"/>
  <c r="E63" i="1"/>
  <c r="E30" i="1" l="1"/>
  <c r="E31" i="1"/>
  <c r="E27" i="1"/>
  <c r="E28" i="1"/>
  <c r="E29" i="1"/>
  <c r="E122" i="1"/>
  <c r="E107" i="1"/>
  <c r="E26" i="1" l="1"/>
  <c r="E34" i="1" l="1"/>
  <c r="E35" i="1"/>
  <c r="E33" i="1"/>
  <c r="E200" i="1" l="1"/>
  <c r="E189" i="1"/>
  <c r="E121" i="1"/>
  <c r="E110" i="1"/>
  <c r="E100" i="1"/>
  <c r="E88" i="1"/>
  <c r="E56" i="1"/>
  <c r="E53" i="1"/>
  <c r="E50" i="1"/>
  <c r="E15" i="1"/>
  <c r="E39" i="1"/>
  <c r="E23" i="1"/>
  <c r="H6" i="1" l="1"/>
  <c r="E132" i="1"/>
  <c r="E199" i="1"/>
  <c r="E101" i="1"/>
  <c r="E37" i="1"/>
  <c r="E19" i="1"/>
  <c r="E16" i="1"/>
  <c r="E12" i="1"/>
  <c r="E6" i="1"/>
  <c r="H7" i="1"/>
  <c r="H8" i="1"/>
  <c r="H9" i="1"/>
  <c r="H11" i="1"/>
  <c r="H13" i="1"/>
  <c r="H14" i="1"/>
  <c r="H10" i="1" l="1"/>
  <c r="H5" i="1"/>
  <c r="H12" i="1"/>
  <c r="H16" i="1"/>
  <c r="H19" i="1"/>
  <c r="H37" i="1"/>
  <c r="H79" i="1"/>
  <c r="H101" i="1"/>
  <c r="H132" i="1"/>
  <c r="H199" i="1"/>
  <c r="H148" i="1" l="1"/>
  <c r="F139" i="1"/>
  <c r="H144" i="1"/>
  <c r="H80" i="1"/>
  <c r="H60" i="1"/>
  <c r="H51" i="1"/>
  <c r="H46" i="1"/>
  <c r="H40" i="1"/>
  <c r="H81" i="1"/>
  <c r="H42" i="1"/>
  <c r="I45" i="1"/>
  <c r="J45" i="1" s="1"/>
  <c r="H39" i="1"/>
  <c r="H26" i="1"/>
  <c r="H117" i="1"/>
  <c r="H119" i="1"/>
  <c r="I96" i="1"/>
  <c r="J96" i="1" s="1"/>
  <c r="H165" i="1"/>
  <c r="I5" i="1"/>
  <c r="J5" i="1" s="1"/>
  <c r="G78" i="1"/>
  <c r="I196" i="1"/>
  <c r="I197" i="1"/>
  <c r="J197" i="1" s="1"/>
  <c r="I198" i="1"/>
  <c r="J198" i="1" s="1"/>
  <c r="I199" i="1"/>
  <c r="J199" i="1" s="1"/>
  <c r="I200" i="1"/>
  <c r="J200" i="1" s="1"/>
  <c r="I201" i="1"/>
  <c r="J201" i="1" s="1"/>
  <c r="I195" i="1"/>
  <c r="J195" i="1" s="1"/>
  <c r="I193" i="1"/>
  <c r="J193" i="1" s="1"/>
  <c r="I192" i="1"/>
  <c r="J192" i="1" s="1"/>
  <c r="I189" i="1"/>
  <c r="J189" i="1" s="1"/>
  <c r="I190" i="1"/>
  <c r="J190" i="1" s="1"/>
  <c r="I188" i="1"/>
  <c r="J188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69" i="1"/>
  <c r="J169" i="1" s="1"/>
  <c r="I148" i="1"/>
  <c r="I149" i="1"/>
  <c r="J149" i="1" s="1"/>
  <c r="I150" i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I161" i="1"/>
  <c r="I162" i="1"/>
  <c r="I163" i="1"/>
  <c r="I164" i="1"/>
  <c r="J164" i="1" s="1"/>
  <c r="I165" i="1"/>
  <c r="J165" i="1" s="1"/>
  <c r="I166" i="1"/>
  <c r="I167" i="1"/>
  <c r="J167" i="1" s="1"/>
  <c r="I147" i="1"/>
  <c r="I141" i="1"/>
  <c r="J141" i="1" s="1"/>
  <c r="I142" i="1"/>
  <c r="J142" i="1" s="1"/>
  <c r="I143" i="1"/>
  <c r="J143" i="1" s="1"/>
  <c r="I144" i="1"/>
  <c r="I140" i="1"/>
  <c r="J140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29" i="1"/>
  <c r="J129" i="1" s="1"/>
  <c r="I110" i="1"/>
  <c r="J110" i="1" s="1"/>
  <c r="I111" i="1"/>
  <c r="J111" i="1" s="1"/>
  <c r="I112" i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09" i="1"/>
  <c r="J109" i="1" s="1"/>
  <c r="I97" i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80" i="1"/>
  <c r="I81" i="1"/>
  <c r="J87" i="1"/>
  <c r="J88" i="1"/>
  <c r="J89" i="1"/>
  <c r="J90" i="1"/>
  <c r="J91" i="1"/>
  <c r="J92" i="1"/>
  <c r="J93" i="1"/>
  <c r="I94" i="1"/>
  <c r="J94" i="1" s="1"/>
  <c r="I79" i="1"/>
  <c r="J79" i="1" s="1"/>
  <c r="I75" i="1"/>
  <c r="J75" i="1" s="1"/>
  <c r="I76" i="1"/>
  <c r="J76" i="1" s="1"/>
  <c r="I74" i="1"/>
  <c r="J74" i="1" s="1"/>
  <c r="I72" i="1"/>
  <c r="J72" i="1" s="1"/>
  <c r="J71" i="1" s="1"/>
  <c r="H223" i="1" s="1"/>
  <c r="I70" i="1"/>
  <c r="J70" i="1" s="1"/>
  <c r="I69" i="1"/>
  <c r="J69" i="1" s="1"/>
  <c r="I64" i="1"/>
  <c r="J64" i="1" s="1"/>
  <c r="I65" i="1"/>
  <c r="J65" i="1" s="1"/>
  <c r="I66" i="1"/>
  <c r="J66" i="1" s="1"/>
  <c r="I67" i="1"/>
  <c r="J67" i="1" s="1"/>
  <c r="I63" i="1"/>
  <c r="J63" i="1" s="1"/>
  <c r="I61" i="1"/>
  <c r="J61" i="1" s="1"/>
  <c r="I60" i="1"/>
  <c r="J60" i="1" s="1"/>
  <c r="I56" i="1"/>
  <c r="J56" i="1" s="1"/>
  <c r="I57" i="1"/>
  <c r="J57" i="1" s="1"/>
  <c r="I55" i="1"/>
  <c r="J55" i="1" s="1"/>
  <c r="I53" i="1"/>
  <c r="J53" i="1" s="1"/>
  <c r="J52" i="1" s="1"/>
  <c r="H217" i="1" s="1"/>
  <c r="I43" i="1"/>
  <c r="J43" i="1" s="1"/>
  <c r="I44" i="1"/>
  <c r="J44" i="1" s="1"/>
  <c r="I46" i="1"/>
  <c r="I47" i="1"/>
  <c r="J47" i="1" s="1"/>
  <c r="I48" i="1"/>
  <c r="J48" i="1" s="1"/>
  <c r="I49" i="1"/>
  <c r="J49" i="1" s="1"/>
  <c r="I50" i="1"/>
  <c r="J50" i="1" s="1"/>
  <c r="I51" i="1"/>
  <c r="I42" i="1"/>
  <c r="J42" i="1" s="1"/>
  <c r="I38" i="1"/>
  <c r="J38" i="1" s="1"/>
  <c r="I39" i="1"/>
  <c r="I40" i="1"/>
  <c r="J40" i="1" s="1"/>
  <c r="I37" i="1"/>
  <c r="J37" i="1" s="1"/>
  <c r="I6" i="1"/>
  <c r="J6" i="1" s="1"/>
  <c r="I7" i="1"/>
  <c r="J7" i="1" s="1"/>
  <c r="I8" i="1"/>
  <c r="J8" i="1" s="1"/>
  <c r="I9" i="1"/>
  <c r="J9" i="1" s="1"/>
  <c r="I10" i="1"/>
  <c r="I11" i="1"/>
  <c r="I12" i="1"/>
  <c r="J12" i="1" s="1"/>
  <c r="I13" i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I29" i="1"/>
  <c r="I30" i="1"/>
  <c r="J30" i="1" s="1"/>
  <c r="I31" i="1"/>
  <c r="J31" i="1" s="1"/>
  <c r="I32" i="1"/>
  <c r="I33" i="1"/>
  <c r="J33" i="1" s="1"/>
  <c r="I34" i="1"/>
  <c r="J34" i="1" s="1"/>
  <c r="I35" i="1"/>
  <c r="J35" i="1" s="1"/>
  <c r="F4" i="1"/>
  <c r="H32" i="1"/>
  <c r="G194" i="1"/>
  <c r="F194" i="1"/>
  <c r="F209" i="1" s="1"/>
  <c r="H201" i="1"/>
  <c r="H200" i="1"/>
  <c r="H198" i="1"/>
  <c r="H197" i="1"/>
  <c r="H196" i="1"/>
  <c r="H195" i="1"/>
  <c r="G191" i="1"/>
  <c r="H193" i="1"/>
  <c r="H192" i="1"/>
  <c r="G187" i="1"/>
  <c r="H190" i="1"/>
  <c r="H189" i="1"/>
  <c r="H188" i="1"/>
  <c r="G168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3" i="1"/>
  <c r="H172" i="1"/>
  <c r="H171" i="1"/>
  <c r="H170" i="1"/>
  <c r="H169" i="1"/>
  <c r="G146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7" i="1"/>
  <c r="G139" i="1"/>
  <c r="H143" i="1"/>
  <c r="H142" i="1"/>
  <c r="H141" i="1"/>
  <c r="H140" i="1"/>
  <c r="G128" i="1"/>
  <c r="F128" i="1"/>
  <c r="H138" i="1"/>
  <c r="H137" i="1"/>
  <c r="H136" i="1"/>
  <c r="H135" i="1"/>
  <c r="H134" i="1"/>
  <c r="H133" i="1"/>
  <c r="H131" i="1"/>
  <c r="H130" i="1"/>
  <c r="H129" i="1"/>
  <c r="G108" i="1"/>
  <c r="F108" i="1"/>
  <c r="H126" i="1"/>
  <c r="H125" i="1"/>
  <c r="H124" i="1"/>
  <c r="H123" i="1"/>
  <c r="H122" i="1"/>
  <c r="H121" i="1"/>
  <c r="H120" i="1"/>
  <c r="H118" i="1"/>
  <c r="H116" i="1"/>
  <c r="H115" i="1"/>
  <c r="H114" i="1"/>
  <c r="H113" i="1"/>
  <c r="H112" i="1"/>
  <c r="H111" i="1"/>
  <c r="H110" i="1"/>
  <c r="H109" i="1"/>
  <c r="G95" i="1"/>
  <c r="F95" i="1"/>
  <c r="H107" i="1"/>
  <c r="H106" i="1"/>
  <c r="H105" i="1"/>
  <c r="H104" i="1"/>
  <c r="H103" i="1"/>
  <c r="H102" i="1"/>
  <c r="H100" i="1"/>
  <c r="H99" i="1"/>
  <c r="H98" i="1"/>
  <c r="H97" i="1"/>
  <c r="H96" i="1"/>
  <c r="F78" i="1"/>
  <c r="H94" i="1"/>
  <c r="H93" i="1"/>
  <c r="H92" i="1"/>
  <c r="H91" i="1"/>
  <c r="H90" i="1"/>
  <c r="H89" i="1"/>
  <c r="H88" i="1"/>
  <c r="H87" i="1"/>
  <c r="G73" i="1"/>
  <c r="F73" i="1"/>
  <c r="H76" i="1"/>
  <c r="H75" i="1"/>
  <c r="H74" i="1"/>
  <c r="G71" i="1"/>
  <c r="F71" i="1"/>
  <c r="H72" i="1"/>
  <c r="H71" i="1" s="1"/>
  <c r="G68" i="1"/>
  <c r="F68" i="1"/>
  <c r="H70" i="1"/>
  <c r="H69" i="1"/>
  <c r="G62" i="1"/>
  <c r="F62" i="1"/>
  <c r="H67" i="1"/>
  <c r="H66" i="1"/>
  <c r="H65" i="1"/>
  <c r="H64" i="1"/>
  <c r="H63" i="1"/>
  <c r="G59" i="1"/>
  <c r="F59" i="1"/>
  <c r="H61" i="1"/>
  <c r="G54" i="1"/>
  <c r="H57" i="1"/>
  <c r="H56" i="1"/>
  <c r="H55" i="1"/>
  <c r="G52" i="1"/>
  <c r="F52" i="1"/>
  <c r="H53" i="1"/>
  <c r="H52" i="1" s="1"/>
  <c r="G41" i="1"/>
  <c r="F41" i="1"/>
  <c r="H50" i="1"/>
  <c r="H49" i="1"/>
  <c r="H48" i="1"/>
  <c r="H47" i="1"/>
  <c r="H45" i="1"/>
  <c r="H44" i="1"/>
  <c r="H43" i="1"/>
  <c r="G36" i="1"/>
  <c r="F36" i="1"/>
  <c r="H38" i="1"/>
  <c r="G4" i="1"/>
  <c r="H35" i="1"/>
  <c r="H34" i="1"/>
  <c r="H33" i="1"/>
  <c r="H31" i="1"/>
  <c r="H30" i="1"/>
  <c r="H29" i="1"/>
  <c r="H28" i="1"/>
  <c r="H27" i="1"/>
  <c r="H25" i="1"/>
  <c r="H24" i="1"/>
  <c r="H23" i="1"/>
  <c r="H22" i="1"/>
  <c r="H21" i="1"/>
  <c r="H20" i="1"/>
  <c r="H18" i="1"/>
  <c r="H17" i="1"/>
  <c r="H15" i="1"/>
  <c r="J46" i="1" l="1"/>
  <c r="J39" i="1"/>
  <c r="J36" i="1" s="1"/>
  <c r="H215" i="1" s="1"/>
  <c r="J80" i="1"/>
  <c r="J97" i="1"/>
  <c r="J95" i="1" s="1"/>
  <c r="H227" i="1" s="1"/>
  <c r="F207" i="1"/>
  <c r="J51" i="1"/>
  <c r="J119" i="1"/>
  <c r="G207" i="1"/>
  <c r="F205" i="1"/>
  <c r="I128" i="1"/>
  <c r="G230" i="1" s="1"/>
  <c r="I139" i="1"/>
  <c r="J191" i="1"/>
  <c r="H236" i="1" s="1"/>
  <c r="G205" i="1"/>
  <c r="H54" i="1"/>
  <c r="H59" i="1"/>
  <c r="F206" i="1"/>
  <c r="H62" i="1"/>
  <c r="H73" i="1"/>
  <c r="F208" i="1"/>
  <c r="G209" i="1"/>
  <c r="H187" i="1"/>
  <c r="J32" i="1"/>
  <c r="J68" i="1"/>
  <c r="H222" i="1" s="1"/>
  <c r="I108" i="1"/>
  <c r="G228" i="1" s="1"/>
  <c r="J187" i="1"/>
  <c r="H235" i="1" s="1"/>
  <c r="G206" i="1"/>
  <c r="I71" i="1"/>
  <c r="G223" i="1" s="1"/>
  <c r="I223" i="1" s="1"/>
  <c r="I78" i="1"/>
  <c r="G231" i="1"/>
  <c r="I187" i="1"/>
  <c r="G235" i="1" s="1"/>
  <c r="J128" i="1"/>
  <c r="J73" i="1"/>
  <c r="H224" i="1" s="1"/>
  <c r="J54" i="1"/>
  <c r="H218" i="1" s="1"/>
  <c r="J62" i="1"/>
  <c r="H221" i="1" s="1"/>
  <c r="I68" i="1"/>
  <c r="G222" i="1" s="1"/>
  <c r="I73" i="1"/>
  <c r="G224" i="1" s="1"/>
  <c r="I95" i="1"/>
  <c r="G227" i="1" s="1"/>
  <c r="J147" i="1"/>
  <c r="I168" i="1"/>
  <c r="G234" i="1" s="1"/>
  <c r="J196" i="1"/>
  <c r="J194" i="1" s="1"/>
  <c r="H237" i="1" s="1"/>
  <c r="I194" i="1"/>
  <c r="G237" i="1" s="1"/>
  <c r="H128" i="1"/>
  <c r="H139" i="1"/>
  <c r="J59" i="1"/>
  <c r="J81" i="1"/>
  <c r="J112" i="1"/>
  <c r="J144" i="1"/>
  <c r="J139" i="1" s="1"/>
  <c r="H231" i="1" s="1"/>
  <c r="I231" i="1" s="1"/>
  <c r="J166" i="1"/>
  <c r="J163" i="1"/>
  <c r="J162" i="1"/>
  <c r="J161" i="1"/>
  <c r="J160" i="1"/>
  <c r="J150" i="1"/>
  <c r="J148" i="1"/>
  <c r="I146" i="1"/>
  <c r="I191" i="1"/>
  <c r="G236" i="1" s="1"/>
  <c r="J168" i="1"/>
  <c r="H234" i="1" s="1"/>
  <c r="I234" i="1" s="1"/>
  <c r="I62" i="1"/>
  <c r="G221" i="1" s="1"/>
  <c r="I4" i="1"/>
  <c r="I36" i="1"/>
  <c r="G215" i="1" s="1"/>
  <c r="J29" i="1"/>
  <c r="J28" i="1"/>
  <c r="J13" i="1"/>
  <c r="J11" i="1"/>
  <c r="J10" i="1"/>
  <c r="I41" i="1"/>
  <c r="G216" i="1" s="1"/>
  <c r="I52" i="1"/>
  <c r="G217" i="1" s="1"/>
  <c r="I217" i="1" s="1"/>
  <c r="I54" i="1"/>
  <c r="G218" i="1" s="1"/>
  <c r="I59" i="1"/>
  <c r="H36" i="1"/>
  <c r="H41" i="1"/>
  <c r="H68" i="1"/>
  <c r="H78" i="1"/>
  <c r="H95" i="1"/>
  <c r="H108" i="1"/>
  <c r="G208" i="1"/>
  <c r="H191" i="1"/>
  <c r="H168" i="1"/>
  <c r="H194" i="1"/>
  <c r="H4" i="1"/>
  <c r="H146" i="1"/>
  <c r="I237" i="1" l="1"/>
  <c r="I221" i="1"/>
  <c r="I215" i="1"/>
  <c r="I218" i="1"/>
  <c r="I235" i="1"/>
  <c r="I224" i="1"/>
  <c r="I236" i="1"/>
  <c r="I227" i="1"/>
  <c r="I222" i="1"/>
  <c r="J108" i="1"/>
  <c r="H228" i="1" s="1"/>
  <c r="I228" i="1" s="1"/>
  <c r="I145" i="1"/>
  <c r="J58" i="1"/>
  <c r="G233" i="1"/>
  <c r="G232" i="1" s="1"/>
  <c r="J41" i="1"/>
  <c r="H216" i="1" s="1"/>
  <c r="I216" i="1" s="1"/>
  <c r="I127" i="1"/>
  <c r="H230" i="1"/>
  <c r="I230" i="1" s="1"/>
  <c r="J127" i="1"/>
  <c r="G226" i="1"/>
  <c r="G225" i="1" s="1"/>
  <c r="I77" i="1"/>
  <c r="G220" i="1"/>
  <c r="G219" i="1" s="1"/>
  <c r="I58" i="1"/>
  <c r="H220" i="1"/>
  <c r="H219" i="1" s="1"/>
  <c r="I219" i="1" s="1"/>
  <c r="H205" i="1"/>
  <c r="H206" i="1"/>
  <c r="G214" i="1"/>
  <c r="G213" i="1" s="1"/>
  <c r="I3" i="1"/>
  <c r="G229" i="1"/>
  <c r="J78" i="1"/>
  <c r="J4" i="1"/>
  <c r="H208" i="1"/>
  <c r="J146" i="1"/>
  <c r="H207" i="1"/>
  <c r="H209" i="1"/>
  <c r="I220" i="1" l="1"/>
  <c r="H229" i="1"/>
  <c r="I229" i="1" s="1"/>
  <c r="F210" i="1"/>
  <c r="H233" i="1"/>
  <c r="J145" i="1"/>
  <c r="H226" i="1"/>
  <c r="J77" i="1"/>
  <c r="H214" i="1"/>
  <c r="J3" i="1"/>
  <c r="G238" i="1"/>
  <c r="H213" i="1" l="1"/>
  <c r="I213" i="1" s="1"/>
  <c r="I214" i="1"/>
  <c r="H225" i="1"/>
  <c r="I225" i="1" s="1"/>
  <c r="I226" i="1"/>
  <c r="H232" i="1"/>
  <c r="I232" i="1" s="1"/>
  <c r="I233" i="1"/>
  <c r="H238" i="1"/>
  <c r="I238" i="1" s="1"/>
</calcChain>
</file>

<file path=xl/sharedStrings.xml><?xml version="1.0" encoding="utf-8"?>
<sst xmlns="http://schemas.openxmlformats.org/spreadsheetml/2006/main" count="1114" uniqueCount="638">
  <si>
    <t>Ejecutar auditorías con modalidad especial de seguimiento y minimo 40% de auditorias integrales, al plan Departamental de Desarrollo, planes plurianuales de inversión, Banco de programas y proyectos, planes anuales de inversión y  planes de accion</t>
  </si>
  <si>
    <t>Realizar auditorias no presenciales a sujetos de control determinados de acuerdo con el nivel de complejidad y nivel de riesgo, buscando mejorar la cobertura en auditorías</t>
  </si>
  <si>
    <t>Medir el grado de satisfacción sobre la calidad de los productos y servicios entregados por la Contraloría a la Asamblea y a la ciudadanía</t>
  </si>
  <si>
    <t>Revisar el preinforme y hallazgos, y efectuar las respectivas observaciones.</t>
  </si>
  <si>
    <t>Dar trámite a quejas, denuncias y derechos de petición</t>
  </si>
  <si>
    <t>Notificar Memorandos de Encargo</t>
  </si>
  <si>
    <t>Aprobar los memorandos de planeación de las auditorias a ejecutar</t>
  </si>
  <si>
    <t>Efectuar seguimiento a los procesos auditores con solicitud de avances y visitas dependiendo el caso</t>
  </si>
  <si>
    <t>Verificar el proceso auditor conforme a lo definido en el Acta de Comité acorde con las TRD y efectuar respectivos traslados</t>
  </si>
  <si>
    <t>ESTRATEGIA</t>
  </si>
  <si>
    <t>3.1.</t>
  </si>
  <si>
    <t>1.1.</t>
  </si>
  <si>
    <t>item</t>
  </si>
  <si>
    <t>AREA</t>
  </si>
  <si>
    <t>DEPFIS</t>
  </si>
  <si>
    <t>5.5.</t>
  </si>
  <si>
    <t xml:space="preserve">1.2. </t>
  </si>
  <si>
    <t>Publicacion de las fichas tecnicas en cada ciclo de auditoria , de acuerdo con la Estrategia Gobierno en Linea</t>
  </si>
  <si>
    <t>Revisar, analizar y aprobar plan de mejoramiento enviado por los sujetos auditados, llamados de atención o procesos sancionatorios, dentro del tiempo establecido para ello</t>
  </si>
  <si>
    <t>Efectuar seguimiento a los avances trimestrales y llamados de atención o procesos sancionatorios por incumpliento de los sujetos auditados</t>
  </si>
  <si>
    <t>Medir la satisfacción del Cliente a través del Mecanismo seleccionado y elaborar Informe de Tabulación y Análisis</t>
  </si>
  <si>
    <t>Diligenciar y rendir los formatos e información de Rendición de Cuentas solicitados por la AGR.</t>
  </si>
  <si>
    <t xml:space="preserve">Ejecutar el Plan de Trabajo para el desarrollo del Plan Piloto en la implementación del sistema Gestión Transparente en convenio con la Auditoría General </t>
  </si>
  <si>
    <t>Actualizar la matriz de seguimiento</t>
  </si>
  <si>
    <t>DEPANA</t>
  </si>
  <si>
    <t>3.3.</t>
  </si>
  <si>
    <t>Ejecutar el Plan de Trabajo para el desarrollo del Plan Piloto en la implementación del sistema Gestión Transparente en convenio con la AGN</t>
  </si>
  <si>
    <t>ACTIVIDAD</t>
  </si>
  <si>
    <t>INDICADOR</t>
  </si>
  <si>
    <t>1.3.</t>
  </si>
  <si>
    <t>2.2.</t>
  </si>
  <si>
    <t>2.3.</t>
  </si>
  <si>
    <t>2.4.</t>
  </si>
  <si>
    <t>3.2.</t>
  </si>
  <si>
    <t>4.1.</t>
  </si>
  <si>
    <t>5.1.</t>
  </si>
  <si>
    <t>5.2.</t>
  </si>
  <si>
    <t>5.3.</t>
  </si>
  <si>
    <t>MUNFIS</t>
  </si>
  <si>
    <t>MUNANA</t>
  </si>
  <si>
    <t>COSAMB</t>
  </si>
  <si>
    <t>INVRES</t>
  </si>
  <si>
    <t>INVCOB</t>
  </si>
  <si>
    <t>PARTIC</t>
  </si>
  <si>
    <t>COMUNI</t>
  </si>
  <si>
    <t>CAPACI</t>
  </si>
  <si>
    <t>FINANZ</t>
  </si>
  <si>
    <t>PLANEA</t>
  </si>
  <si>
    <t>PRESUP</t>
  </si>
  <si>
    <t>SERGEN</t>
  </si>
  <si>
    <t>JURIDI</t>
  </si>
  <si>
    <t>CONINT</t>
  </si>
  <si>
    <t>CONDIS</t>
  </si>
  <si>
    <t>AVANCE DEL PLAN ESTRATEGICO 2014</t>
  </si>
  <si>
    <t>ESTRATEGIA 1.2.</t>
  </si>
  <si>
    <t>ESTRATEGIA 1.1.</t>
  </si>
  <si>
    <t>ESTRATEGIA 1.3.</t>
  </si>
  <si>
    <t>ESTRATEGIA 1.5.</t>
  </si>
  <si>
    <t>ESTRATEGIA 2.1.</t>
  </si>
  <si>
    <t>ESTRATEGIA 2.2.</t>
  </si>
  <si>
    <t>ESTRATEGIA 2.3</t>
  </si>
  <si>
    <t>ESTRATEGIA 2.4</t>
  </si>
  <si>
    <t>ESTRATEGIA 2.5</t>
  </si>
  <si>
    <t>ESTRATEGIA 3.1</t>
  </si>
  <si>
    <t>ESTRATEGIA 3.3</t>
  </si>
  <si>
    <t>ESTRATEGIA 4.1</t>
  </si>
  <si>
    <t>ESTRATEGIA 4.2</t>
  </si>
  <si>
    <t>ESTRATEGIA 5.1.</t>
  </si>
  <si>
    <t>ESTRATEGIA 5.2</t>
  </si>
  <si>
    <t>ESTRATEGIA 5.3</t>
  </si>
  <si>
    <t>ESTRATEGIA 5.4</t>
  </si>
  <si>
    <t>ESTRATEGIA 5.5</t>
  </si>
  <si>
    <t>OBJETIVO 4</t>
  </si>
  <si>
    <t>OBJETIVO 1</t>
  </si>
  <si>
    <t>OBJETIVO 2</t>
  </si>
  <si>
    <t>OBJETIVO 3</t>
  </si>
  <si>
    <t>OBJETIVO 5</t>
  </si>
  <si>
    <t>1.2</t>
  </si>
  <si>
    <t>Desarrollar mesas de trabajo para la evaluacion de hallazgos.</t>
  </si>
  <si>
    <t>2.1</t>
  </si>
  <si>
    <t xml:space="preserve">Ejecutar el impulso de los procesos, priorizando los de la vigencia mas antigua hasta la actual de manera que se minimice hasta eliminar el riesgo de prescripción.                        </t>
  </si>
  <si>
    <t>2.5</t>
  </si>
  <si>
    <t>Efectuar seguimiento bimestral de los impulsos procesales a la totalidad de los expedientes a través del Formato Control de Impulso a Procesos, con actuaciones de trámite y decisiones de fondo por proceso.</t>
  </si>
  <si>
    <t>Realizar  mesas de trabajo para verificar el cumplimiento de los requisitos legales e impulsos en los procesos con riesgo de Prescripción.</t>
  </si>
  <si>
    <t xml:space="preserve">Identificar los procesos que cumplen con los requisitos para adecuarlos al proceso verbal
</t>
  </si>
  <si>
    <t>Aplicar proceso verbal</t>
  </si>
  <si>
    <t>Ejecutar el Plan de Trabajo para el desarrollo del Plan Piloto en la implementación del sistema Gestión Transparente en convenio con la Auditoría General de la Republica y la Contraloría Gnral de Antioquia.</t>
  </si>
  <si>
    <t>Gestionar acuerdos o colaboración con diferentes organismos que nos permitan dentificar la existencia de bienes en cabeza del implicado para que posteriormente pueda ser usado en la recuperación de cartera.</t>
  </si>
  <si>
    <t>Decretar medidas cautelares una vez sean identificados nuevos bienes en cabeza de los ejecutados.</t>
  </si>
  <si>
    <t>2.2</t>
  </si>
  <si>
    <t>Identificar los bienes en cabeza de los ejecutados</t>
  </si>
  <si>
    <t>Realizar el cobro persuasivo para la totalidad de procesos con mandamiento de pago</t>
  </si>
  <si>
    <t>Realizar las notificaciones de mandamiento de pago con el fin de evitar el riesgo de prescripción de procesos</t>
  </si>
  <si>
    <t>Actualizar el Manual de Cartera con la normativa vigente y definir las políticas institucionales en la materia</t>
  </si>
  <si>
    <t>Evaluar la Satisfacción del cliente externo e implementar las decisiones de su análisis</t>
  </si>
  <si>
    <t>4.2</t>
  </si>
  <si>
    <t>Efectuar levantamiento de inventarios de todos los bienes muebles e inmuebles, comodatos y demás bienes que tenga la entidad bajo su servicio o custodia, el cual se adelantará a todas la dependencias de la entidad.</t>
  </si>
  <si>
    <t>Preparar y presentar los informes requeridos para  Rendición de la Cuenta a la A.G.R., Infotrimestre, Infoaño.</t>
  </si>
  <si>
    <t>Preparar el Informe de Gestión al Director Administrtivo y Financiero, con los resultados de la gestión de la Subdirección</t>
  </si>
  <si>
    <t>Cumplir con las obligaciones tributarias de orden Nacional, Departamental y Distrital.</t>
  </si>
  <si>
    <t>Cumplir con el pago de manera oportuna y en las condiciones previstas las obligaciones contraídas por la entidad.</t>
  </si>
  <si>
    <t>Consolidación y preparación del anteproyecto de presupuesto de la vigencia siguiente</t>
  </si>
  <si>
    <t>Ejecutar el proceso de contratación estatal.</t>
  </si>
  <si>
    <t xml:space="preserve">Preparar y presentar los Estados Contables de la Contraloría de Cundinamarca a la Dirección General de Contaduría del Departamento de Cundinamarca para su respectiva agregación y consolidación, de conformidad con el Régimen de Contabilidad Pública. </t>
  </si>
  <si>
    <t>Ejecutar el PAC de la entidad</t>
  </si>
  <si>
    <t>Ejecutar el Presupuesto de la entidad</t>
  </si>
  <si>
    <t>DADFIN</t>
  </si>
  <si>
    <t>5.5</t>
  </si>
  <si>
    <t>Ejecutar el Programa Anual de Gestión Documental</t>
  </si>
  <si>
    <t>5.1</t>
  </si>
  <si>
    <t>Determinar las necesidades para la adquisición de elementos de la entidad</t>
  </si>
  <si>
    <t xml:space="preserve">Realizar mantenimiento preventivo y correctivo del parque automotor, equipos, fotocopiadoras, impresoras de la entidad.  </t>
  </si>
  <si>
    <t>Realizar mantenimiento de las instalaciones físicas de la Contraloria de Cundinamarca</t>
  </si>
  <si>
    <t>Cumplir oportunamente con los trámites relativos al manejo de la correspondencia</t>
  </si>
  <si>
    <t>3.3</t>
  </si>
  <si>
    <t>Preparar en forma oportuna  los reportes que requiera la Auditoría General de la República</t>
  </si>
  <si>
    <t>5.2</t>
  </si>
  <si>
    <t>Ejecutar Auditorías Internas conforme al Plan Anual de Auditorías</t>
  </si>
  <si>
    <t>Elaborar Informe de Evaluación Independiente del Sistema de Control Interno</t>
  </si>
  <si>
    <t>Elaborar Informe de Evaluación Independiente del Sistema de Control Interno Contable</t>
  </si>
  <si>
    <t>Efectuar seguimiento al Plan de Mejoramiento Institucional</t>
  </si>
  <si>
    <t>Convocar y participar en los Comités de Coordinación del Sistema de Control Interno</t>
  </si>
  <si>
    <t>Efectuar seguimiento al Plan de Mejoramiento por proceso y su correspondiente divulgación</t>
  </si>
  <si>
    <t>Efectuar seguimiento a los mapas de riesgo de la entidad y su correspondiente divulgación</t>
  </si>
  <si>
    <t>Presentar informes pormenorizados del estado del sistema de control interno</t>
  </si>
  <si>
    <t>Efectuar seguimiento a las políticas de austeridad en el gasto</t>
  </si>
  <si>
    <t>Realizar la evaluación por dependencias y su correspondiente socialización</t>
  </si>
  <si>
    <t>5,2,</t>
  </si>
  <si>
    <t>Efectuar seguimiento al avance de los Acuerdos de Gestión de los gerentes públicos de la entidad</t>
  </si>
  <si>
    <t>Preparar los informes de rendición de cuenta a la AGR</t>
  </si>
  <si>
    <t>Preparar, revisar y presentar Informe sobre derechos de autor</t>
  </si>
  <si>
    <t>Elaborar y presentar informe de atención de quejas al Contralor de Cundinamarca y socializado a la alta dirección</t>
  </si>
  <si>
    <t>Seguimiento al PIGA Plan de Gestión Ambiental</t>
  </si>
  <si>
    <t>Emisión de campañas de autocontrol</t>
  </si>
  <si>
    <t>Dar tramite a los informes y  quejas sobre las presuntas  faltas  disciplinarias de los funcionarios  y  exfuncionarios   de la  Contraloría y a los procesos disciplinarios pertinentes</t>
  </si>
  <si>
    <t>3.1</t>
  </si>
  <si>
    <t xml:space="preserve">Lograr el  cumplimiento  del reglamento interno por parte de los  funcionarios de la entidad a traves de la difusión de las consecuencias de no cumplirlo   </t>
  </si>
  <si>
    <t>Enviar  comunicación  a la Procuraduría  General de la Nación  y  a la Procuraduría Regional de  Cundinamarca, de  conformidad  con las  competencias, con el fin que ejerzan el control preferente si así lo estiman.</t>
  </si>
  <si>
    <t>Dar a  conocer  a los  funcionarios  de la entidad  el  C.U.D., los  derechos, deberes, faltas, inhabilidades, incompatibilidades, conflicto de intereses,  y causales de mala  conducta.</t>
  </si>
  <si>
    <t>5.4</t>
  </si>
  <si>
    <t>Capacitar a los auditores en clasificación, redacción y soporte de hallazgos en derecho probatorio, tipos de responsabilidad del servidor público y metodología de la investigación y redacción. De acuerdo con el Plan de Capacitación 2014</t>
  </si>
  <si>
    <t>Ejecutar Plan Anual de Promoción, Divulgación y Participación Comunitaria para la interacción con la Comunidad</t>
  </si>
  <si>
    <t>Evaluación de las capacitaciones, tanto en su cobertura a todos los funcionarios y a los sujetos de control, como en la calidad y pertinencia de los temas impartidos.</t>
  </si>
  <si>
    <t>Ejecución de los compromisos adquiridos dentro del convenio con la CAR</t>
  </si>
  <si>
    <t>5.3</t>
  </si>
  <si>
    <t>Ejecutar el Plan Anual de Gestión Ambiental (2 actividades)</t>
  </si>
  <si>
    <t>Elaborar el Informe del Estado de los Recursos Naturales y del Ambiente del Departamento de Cundinamarca</t>
  </si>
  <si>
    <t>1.1</t>
  </si>
  <si>
    <t>Elaborar y notificar los memorandos de encargo.</t>
  </si>
  <si>
    <t>Aprobar Memorandos de Planeación</t>
  </si>
  <si>
    <t>Revisión de preinformes y evaluación de los hallazgos.</t>
  </si>
  <si>
    <t>Verificar el proceso auditor conforme a lo definido en el Acta de Comité acorde con las TRD</t>
  </si>
  <si>
    <t>3.2</t>
  </si>
  <si>
    <t>1.4</t>
  </si>
  <si>
    <t>Ejecutar el Plan de Trabajo para el desarrollo del Plan Piloto en la implementación del sistema Gestión Transparente en convenio con la Auditoría General</t>
  </si>
  <si>
    <t xml:space="preserve"> </t>
  </si>
  <si>
    <t>Preparación y ejecución del Plan Anual de Adquisiciones.</t>
  </si>
  <si>
    <t>Ejecutar el Programa de Salud Ocupacional</t>
  </si>
  <si>
    <t xml:space="preserve">Acompañar a las diferentes dependencias en la aplicación del procedimiento "Evaluación del Desempeño" </t>
  </si>
  <si>
    <t>Desarrollar y efectuar seguimiento al procedimiento vinculaciones y desvinculaciones, desarrollando oportunamente la respectiva organización y Hoja de Control, acorde con la Circular No. 004 de 2003 de DAFP</t>
  </si>
  <si>
    <t>Gestionar la aprobación del Reglamento Interno de Trabajo de la Entidad conforme a las directrices de la Alta Dirección y a las necesidades de la entidad</t>
  </si>
  <si>
    <t>Desarrollar y efectuar seguimiento al procedimiento de nómina, realizando el pago de la misma en la fecha establecida</t>
  </si>
  <si>
    <t>GESHUM</t>
  </si>
  <si>
    <t>Medir el grado de satisfacción sobre la calidad de los productos y servicios entregados por la Contraloría a la Asamblea y a la ciudadanía mediante una encuesta</t>
  </si>
  <si>
    <t xml:space="preserve">Elaborar el “Informe de la Situación de las Finanzas Públicas del Departamento de Cundinamarca para la vigencia. </t>
  </si>
  <si>
    <t>Refrendar Reservas Presupuestales constituídas por los Sujetos de Control</t>
  </si>
  <si>
    <t>Registrar y certificar los documentos y montos de la deuda que sean enviados a la Contraloría de Cundinamarca.</t>
  </si>
  <si>
    <t>Rendir informes de Deuda Pública mensuales a la Contraloría General de la República</t>
  </si>
  <si>
    <t>Rendir el Informe trimestral de Deuda Pública  a la Contraloría General  de la República</t>
  </si>
  <si>
    <t>Operar  el sistema SIA de  Rendición de Cuentas de los sujetos de control respecto a la administración, recepción y capacitación.</t>
  </si>
  <si>
    <t>Controlar la rendicion de cuentas de los sujetos de control a la Contraloría</t>
  </si>
  <si>
    <r>
      <t>Analizar los PQD de la</t>
    </r>
    <r>
      <rPr>
        <sz val="11"/>
        <color rgb="FFFF0000"/>
        <rFont val="Tahoma"/>
        <family val="2"/>
      </rPr>
      <t xml:space="preserve"> </t>
    </r>
    <r>
      <rPr>
        <sz val="11"/>
        <color theme="1"/>
        <rFont val="Tahoma"/>
        <family val="2"/>
      </rPr>
      <t>ciudadanía para su trámite y elaboración de proyectos de traslados o cierre</t>
    </r>
  </si>
  <si>
    <t xml:space="preserve">Realizar seguimiento efectivo a las PQD de competencia de la entidad </t>
  </si>
  <si>
    <t>Desarrollar mesas de trabajo para la evaluación trimestral de avance del plan de contingencia para evacuación de las PQD</t>
  </si>
  <si>
    <t xml:space="preserve">Elaborar y Presentar Informe de Gestión Semestral al Comité Técnico Operativo de Seguimiento </t>
  </si>
  <si>
    <t xml:space="preserve"> Ejecutar el Plan Anual de Promoción, Divulgación y Participación Comunitaria para la interacción con la Comunidad</t>
  </si>
  <si>
    <t>Ejecutar Plan Anual de Implementación de la Estrategia de Gobierno en Línea</t>
  </si>
  <si>
    <t>Mantener un aplicativo que permita el control permanente de los procesos sancionatorios, grados de consulta, tutelas y demandas</t>
  </si>
  <si>
    <t>Publicar en la página web, la información básica y mantenerla actualizada mensualmente, de acuerdo con listado enviado por Oficina de Planeación</t>
  </si>
  <si>
    <t>Adelantar la primera instancia del proceso administrativo sancionatorio.</t>
  </si>
  <si>
    <t>Conceptuar y orientar los temas que requieran un enfoque jurídico de las diferentes dependencias de la entidad.</t>
  </si>
  <si>
    <t>Revisar los proyectos para surtir las decisiones  dentro de los tèrminos legales de los procesos de responsabilidad fiscal en Grado de Consulta, recursos de apelaciòn y  solicitudes de revocatoria directa, que deban ser suscritos por el Contralor o el Contralor Auxiliar según el caso.</t>
  </si>
  <si>
    <t>Ejecutar Plan Anual de Desarrollo Tecnológico</t>
  </si>
  <si>
    <t>Elaborar Informe de Seguimiento al Cumplimiento del Plan Estratégico</t>
  </si>
  <si>
    <t>Preparar la documentación requerida y acompañar el proceso para obtener la recertificación de Calidad</t>
  </si>
  <si>
    <t>Acompañar en la formulación de los planes de acción por dependencia y realizar seguimiento a la ejecución de los mismos</t>
  </si>
  <si>
    <t>Actualizar los procedimientos que tienen más de 3 años sin revision y todos los misionales, socializarlos en intranet</t>
  </si>
  <si>
    <t>Actualizar los Mapas de Riesgo de cada dependencia y consolidar el Institucional</t>
  </si>
  <si>
    <t>Acompañar en la concertación de los acuerdos de gestión de los gerentes públicos</t>
  </si>
  <si>
    <t>Efectuar seguimientos a la recolección de información para la rendición de la cuenta para la vigencia y rendir la cuenta</t>
  </si>
  <si>
    <t>Elaborar Informe de Gestión Anual</t>
  </si>
  <si>
    <t>Llevar a cabo Revisión por la Dirección</t>
  </si>
  <si>
    <t>Socializar a los Directivos y empleados en general, el Plan de Acción por dependencias, el Plan Estratègico y los diferentes procedimientos</t>
  </si>
  <si>
    <t>INFRAE</t>
  </si>
  <si>
    <t>1. Planeación de las visitas técnicas para dar soporte a los procesos auditores</t>
  </si>
  <si>
    <t>2. Realizar las visitas técnicas de soporte al proceso auditor</t>
  </si>
  <si>
    <t>3. Elaborar informes técnicos por cada visita efectuada, que serviran de insumo para la culminacion del proceso auditor</t>
  </si>
  <si>
    <t>Realizar acompanamiento a las diferentes dependencias para elaborar el Plan de Mejoramiento suscrito con la AGR.</t>
  </si>
  <si>
    <t>Elaborar el Iforme Trimestral de Quejas con destino a la Direccion</t>
  </si>
  <si>
    <t>Actualizar el mapa de riesgo de corrupción por procesos e institucional</t>
  </si>
  <si>
    <t>Llevar a cabo la transferencia documental de acuerdo con el cronograma de transferencia documental</t>
  </si>
  <si>
    <t xml:space="preserve">Consolidar los análisis con los insumos necesarios para la elaboración de los Memorandos de Encargo </t>
  </si>
  <si>
    <t>Revisar, analizar y aprobar plan de mejoramiento recibidos por los sujetos de control, dentro de los siguientes 15 días al recibo y efectuar seguimiento a los avances trimestrales.</t>
  </si>
  <si>
    <t>ESTRATEGIA 1.4</t>
  </si>
  <si>
    <t xml:space="preserve">Recibir las fichas técnicas y realizar la publicación respectiva </t>
  </si>
  <si>
    <t>Ejecutar Plan Anual de Comunicaciones y de Medios, Ejecutar Plan Anticorrupción</t>
  </si>
  <si>
    <t xml:space="preserve">Elaborar informes de gestión de la dependencia </t>
  </si>
  <si>
    <t xml:space="preserve">Seguimiento al Plan Anticorrupción y de Atención al Ciudadano </t>
  </si>
  <si>
    <t xml:space="preserve">Plan Anticorrupcion Consolidado y Comunicado </t>
  </si>
  <si>
    <t>Ejecutar Plan de  Acción para la Implementación de la Estrategia de Gobierno en Línea</t>
  </si>
  <si>
    <t>Mantener actualizada en la pagina web,  la información establecida en la Estrategia de Gobierno en Línea</t>
  </si>
  <si>
    <t>RESUMEN</t>
  </si>
  <si>
    <t>TOTAL</t>
  </si>
  <si>
    <t>EN ESCALA DE 20</t>
  </si>
  <si>
    <t>PESO</t>
  </si>
  <si>
    <t xml:space="preserve">ESTRATEGIA 3.2 </t>
  </si>
  <si>
    <t>Ejecutar el Programa de Bienestar Social e Incentivos</t>
  </si>
  <si>
    <r>
      <t xml:space="preserve">Avanzar en el proyecto </t>
    </r>
    <r>
      <rPr>
        <b/>
        <sz val="11"/>
        <color rgb="FF002060"/>
        <rFont val="Tahoma"/>
        <family val="2"/>
      </rPr>
      <t>SIGEP</t>
    </r>
    <r>
      <rPr>
        <sz val="11"/>
        <color rgb="FF002060"/>
        <rFont val="Tahoma"/>
        <family val="2"/>
      </rPr>
      <t xml:space="preserve"> conforme a sus </t>
    </r>
    <r>
      <rPr>
        <b/>
        <sz val="11"/>
        <color rgb="FF002060"/>
        <rFont val="Tahoma"/>
        <family val="2"/>
      </rPr>
      <t>etapas,</t>
    </r>
    <r>
      <rPr>
        <sz val="11"/>
        <color rgb="FF002060"/>
        <rFont val="Tahoma"/>
        <family val="2"/>
      </rPr>
      <t xml:space="preserve"> de acuerdo con las instrucciones impartidas por el DAFP</t>
    </r>
  </si>
  <si>
    <t>Ejecutar el Plan Anual de Gestión Ambiental en lo que corresponda a la Oficina de Planeación</t>
  </si>
  <si>
    <r>
      <t xml:space="preserve">Dar Cumplimiento al cronograma </t>
    </r>
    <r>
      <rPr>
        <b/>
        <sz val="11"/>
        <color rgb="FF002060"/>
        <rFont val="Tahoma"/>
        <family val="2"/>
      </rPr>
      <t>anual</t>
    </r>
    <r>
      <rPr>
        <sz val="11"/>
        <color rgb="FF002060"/>
        <rFont val="Tahoma"/>
        <family val="2"/>
      </rPr>
      <t xml:space="preserve"> de transferencias primarias documentales de las dependencias de la entidad al archivo central</t>
    </r>
  </si>
  <si>
    <t>1.3</t>
  </si>
  <si>
    <t>1.5</t>
  </si>
  <si>
    <t>2.3</t>
  </si>
  <si>
    <t>2.4</t>
  </si>
  <si>
    <t>4.1</t>
  </si>
  <si>
    <t>Avance de la ESTRATEGIA a Junio 30/2014      F*G</t>
  </si>
  <si>
    <t>AVANCE DEL PLAN ESTRATEGICO A Junio 30 DE 2014</t>
  </si>
  <si>
    <t>AVANCE A 30/06/2014</t>
  </si>
  <si>
    <t>Realizar auditorias a sujetos de control determinados de acuerdo con el nivel de complejidad y nivel de riesgo.</t>
  </si>
  <si>
    <t>AVANCE de cada ACTIVIDAD a Junio 30/2014</t>
  </si>
  <si>
    <t>Ejecutar Plan Anticorrupción. Se elimina este indicaador porque esta incluido en el Plan de Promocion y Divulgacion</t>
  </si>
  <si>
    <r>
      <t xml:space="preserve">Peso cada </t>
    </r>
    <r>
      <rPr>
        <b/>
        <sz val="11"/>
        <color rgb="FFFF0000"/>
        <rFont val="Tahoma"/>
        <family val="2"/>
      </rPr>
      <t>Actividad</t>
    </r>
    <r>
      <rPr>
        <b/>
        <sz val="11"/>
        <color theme="1"/>
        <rFont val="Tahoma"/>
        <family val="2"/>
      </rPr>
      <t xml:space="preserve"> dentro de la Estrategia</t>
    </r>
  </si>
  <si>
    <r>
      <t xml:space="preserve">Peso de la </t>
    </r>
    <r>
      <rPr>
        <b/>
        <sz val="11"/>
        <color rgb="FF0070C0"/>
        <rFont val="Tahoma"/>
        <family val="2"/>
      </rPr>
      <t>ESTRATEGIA</t>
    </r>
    <r>
      <rPr>
        <b/>
        <sz val="11"/>
        <color theme="1"/>
        <rFont val="Tahoma"/>
        <family val="2"/>
      </rPr>
      <t xml:space="preserve"> dentro del </t>
    </r>
    <r>
      <rPr>
        <b/>
        <sz val="11"/>
        <color rgb="FFFF0000"/>
        <rFont val="Tahoma"/>
        <family val="2"/>
      </rPr>
      <t>OBJETIVO</t>
    </r>
  </si>
  <si>
    <r>
      <t xml:space="preserve">Avance de la ESTRATEGIA dentro del </t>
    </r>
    <r>
      <rPr>
        <b/>
        <sz val="11"/>
        <color rgb="FF00B050"/>
        <rFont val="Tahoma"/>
        <family val="2"/>
      </rPr>
      <t>OBJETIVO</t>
    </r>
    <r>
      <rPr>
        <b/>
        <sz val="11"/>
        <color theme="1"/>
        <rFont val="Tahoma"/>
        <family val="2"/>
      </rPr>
      <t xml:space="preserve"> a Junio 30/2014   F * I</t>
    </r>
  </si>
  <si>
    <t>AVANCE PLAN ESTRATEGICO A JUNIO 30 DE 2014</t>
  </si>
  <si>
    <t>OBJETIVOS / ESTRATEGIAS</t>
  </si>
  <si>
    <t>META DEL INDICADOR</t>
  </si>
  <si>
    <t>CALCULO DEL INDICADOR</t>
  </si>
  <si>
    <t>Trasladar al Área de Jurisdicción Coactiva el 100 % de los títulos conformados por Fallo con Responsabilidad Fiscal debidamente ejecutoriados.</t>
  </si>
  <si>
    <t>Dar tramite al 100% de los títulos que se reciban.</t>
  </si>
  <si>
    <t>Decretar el 100% de los mandamientos de pago de los procesos avocados.</t>
  </si>
  <si>
    <t>(No de cuentas no rendidas y reportadas para proceso administrativo sancionatorio / No de cuentas por rendir)*100</t>
  </si>
  <si>
    <t>Reportar al Área de Responsabilidad Fiscal el 100% de cuentas no rendidas en la vigencia</t>
  </si>
  <si>
    <t>(No. De hallazgos de auditoria trasladados dentro del termino/ No. de hallazgos de auditoria recibidos)*100</t>
  </si>
  <si>
    <t>(No de auditorias ejecutadas / No. De auditorias programadas)*100</t>
  </si>
  <si>
    <t>Trasladar oportunamente el 100%  de hallazgos a las entidades competentes</t>
  </si>
  <si>
    <t>"CONTROL FISCAL TRANSPARENTE Y PARTICIPATIVO”</t>
  </si>
  <si>
    <t>Decidir 10 Procesos de Responsabilidad Fiscal de la vigencia 2019</t>
  </si>
  <si>
    <t xml:space="preserve">Avocar el conocimiento de mínimo el  80% de los antecedentes que se reciban en el Área para apertura Indagaciones Preliminares o  Procesos de Responsabilidad Fiscal. </t>
  </si>
  <si>
    <t>Trasladar al Área de Jurisdicción Coactiva el 100 % de los títulos conformados por multas debidamente ejecutoriadas.</t>
  </si>
  <si>
    <t xml:space="preserve">Trasladar oportunamente el 100% los hallazgos resultantes de la atención de las denuncias </t>
  </si>
  <si>
    <r>
      <t>(No. de denuncias con respuesta de trámite en los primeros quince días</t>
    </r>
    <r>
      <rPr>
        <b/>
        <sz val="11"/>
        <rFont val="Arial"/>
        <family val="2"/>
      </rPr>
      <t xml:space="preserve"> /</t>
    </r>
    <r>
      <rPr>
        <sz val="11"/>
        <rFont val="Arial"/>
        <family val="2"/>
      </rPr>
      <t xml:space="preserve"> Total de denuncias presentadas en el año)*100</t>
    </r>
  </si>
  <si>
    <r>
      <t xml:space="preserve">(No. de denuncias sometidas a consideración de Comité de denuncias </t>
    </r>
    <r>
      <rPr>
        <b/>
        <sz val="11"/>
        <rFont val="Arial"/>
        <family val="2"/>
      </rPr>
      <t xml:space="preserve">/ </t>
    </r>
    <r>
      <rPr>
        <sz val="11"/>
        <rFont val="Arial"/>
        <family val="2"/>
      </rPr>
      <t>Total de denuncias presentadas en el año)*100</t>
    </r>
  </si>
  <si>
    <r>
      <t>(No. de denuncias trasladadas</t>
    </r>
    <r>
      <rPr>
        <b/>
        <sz val="11"/>
        <rFont val="Arial"/>
        <family val="2"/>
      </rPr>
      <t xml:space="preserve"> / </t>
    </r>
    <r>
      <rPr>
        <sz val="11"/>
        <rFont val="Arial"/>
        <family val="2"/>
      </rPr>
      <t>No. de denuncias presentadas de no competencia de la Contraloría Departamental de Bolívar)*100</t>
    </r>
  </si>
  <si>
    <r>
      <t xml:space="preserve">(No. de hallazgos trasladados oportunamente </t>
    </r>
    <r>
      <rPr>
        <b/>
        <sz val="11"/>
        <rFont val="Arial"/>
        <family val="2"/>
      </rPr>
      <t xml:space="preserve">/ </t>
    </r>
    <r>
      <rPr>
        <sz val="11"/>
        <rFont val="Arial"/>
        <family val="2"/>
      </rPr>
      <t>No. de hallazgos resultantes de la atención de las denuncias)*100</t>
    </r>
  </si>
  <si>
    <r>
      <t>(No. de Audiencias de Rendición de Cuentas realizadas</t>
    </r>
    <r>
      <rPr>
        <b/>
        <sz val="11"/>
        <rFont val="Arial"/>
        <family val="2"/>
      </rPr>
      <t xml:space="preserve"> /</t>
    </r>
    <r>
      <rPr>
        <sz val="11"/>
        <rFont val="Arial"/>
        <family val="2"/>
      </rPr>
      <t xml:space="preserve"> Total. de Audiencias de Rendición de Cuentas programados)*100</t>
    </r>
  </si>
  <si>
    <r>
      <t>(No. de Foros de Control Social realizados</t>
    </r>
    <r>
      <rPr>
        <b/>
        <sz val="11"/>
        <rFont val="Arial"/>
        <family val="2"/>
      </rPr>
      <t xml:space="preserve"> /</t>
    </r>
    <r>
      <rPr>
        <sz val="11"/>
        <rFont val="Arial"/>
        <family val="2"/>
      </rPr>
      <t xml:space="preserve"> Total de Foros de Control social programados)*100</t>
    </r>
  </si>
  <si>
    <r>
      <t>(No. de capacitaciones realizados</t>
    </r>
    <r>
      <rPr>
        <b/>
        <sz val="11"/>
        <rFont val="Arial"/>
        <family val="2"/>
      </rPr>
      <t xml:space="preserve"> /</t>
    </r>
    <r>
      <rPr>
        <sz val="11"/>
        <rFont val="Arial"/>
        <family val="2"/>
      </rPr>
      <t xml:space="preserve"> Total de capacitaciones programados)*100</t>
    </r>
  </si>
  <si>
    <t>Lograr mínimo un cumplimiento de  90% en el numero de trabajadores capacitados</t>
  </si>
  <si>
    <t>Lograr realizar inducción al 100% de los funcionarios que ingresan a la entidad</t>
  </si>
  <si>
    <t xml:space="preserve">Cumplir mínimo en un 80% las actividades de adquisición y/o actualización tecnológicas </t>
  </si>
  <si>
    <t>Cumplir en un 100% con las actividades de capacitación programadas</t>
  </si>
  <si>
    <t xml:space="preserve">Cumplir con en un 100% con las actualizaciones a la pagina web </t>
  </si>
  <si>
    <t xml:space="preserve">Cumplir en un 100%  con las actividades programadas en el marco de la estrategia de gobierno en línea </t>
  </si>
  <si>
    <t>Cumplir mínimo en un 90% con los mantenimientos preventivos programados</t>
  </si>
  <si>
    <t>Dar respuesta oportuna al 100% de las actuaciones judiciales  recibidos en la entidad ,  provenientes de los Tribunales y Juzgados de la ciudad .</t>
  </si>
  <si>
    <t>Conceptuar dentro de los términos de ley el 100% de las urgencias manifiesta recibidas de los sujetos de control</t>
  </si>
  <si>
    <t>Conceptuar dentro de los términos de ley el 100% de las calamidades publicas recibidas de los sujetos de control</t>
  </si>
  <si>
    <t xml:space="preserve">Dar respuesta oportunamente al  100% los derechos de petición  recibidos en el Área. </t>
  </si>
  <si>
    <t>Lograr Atender y emitir el 100% de los conceptos solicitados</t>
  </si>
  <si>
    <t>Cumplir mínimo  en un 90% con el PAC (12)</t>
  </si>
  <si>
    <t>Lograr presentar correctamente el 100% de los informes de contabilidad programados</t>
  </si>
  <si>
    <t>(Valor recaudado / valor planeado de recaudo)*100</t>
  </si>
  <si>
    <t>Recaudar mínimo el 80% del recaudo planificado</t>
  </si>
  <si>
    <t>Cumplir en un 100% con la entrega de informes de tesorería</t>
  </si>
  <si>
    <t>(Valor Ejecutado / Valor  Presupuestado  )*100</t>
  </si>
  <si>
    <t>Lograr realizar el 100% de los inventarios programados</t>
  </si>
  <si>
    <t>Lograr resolver el  100% de las solicitudes recibidas de certificación</t>
  </si>
  <si>
    <t>Lograr resolver el 100% de las solicitudes de prestamos de documentos</t>
  </si>
  <si>
    <t>Lograr un cumplimiento mínimo del 90% de las actividades programadas del  PGD</t>
  </si>
  <si>
    <t>Lograr dar respuesta oportuna al 100% de los derechos de petición recibidos</t>
  </si>
  <si>
    <t>Realizar el 100% de los seguimientos programados en la vigencia 2020  al plan estratégico instruccional (2)</t>
  </si>
  <si>
    <t>Realizar el 100% de los seguimientos programados en la vigencia 2020  a los planes de acción  (4)</t>
  </si>
  <si>
    <t>Elaborar mínimo el 90% de los planes y programas</t>
  </si>
  <si>
    <t xml:space="preserve">Cumplir mínimo con el 90% de las actividades programadas </t>
  </si>
  <si>
    <t>(Numero de auditorias Internas Ejecutadas / Total de auditorias internas programadas)*100</t>
  </si>
  <si>
    <t>Realizar el 100% de informes derivados de las responsabilidades de la oficina de control interno</t>
  </si>
  <si>
    <t>(Valor Ejecución de gastos / Valor del recaudado de la vigencia )*100</t>
  </si>
  <si>
    <t>Cumplir mínimo en un 95% de la ejecución del gasto en relación con el recaudo reportado por el área de tesorería</t>
  </si>
  <si>
    <t>Lograr resolver mínimo el 90% de las necesidades recibidas</t>
  </si>
  <si>
    <t>Trasladar a las entidades competentes el 100% de las denuncias presentadas que no sean de competencia de la Contraloría Departamental de Bolívar</t>
  </si>
  <si>
    <t>Cumplir con el 100% de las actividades de rendición de cuentas</t>
  </si>
  <si>
    <t>Cumplir mínimo con el 90% de las actividades planificadas para fortalecer la aplicación de principios éticos en las actuaciones de la entidad</t>
  </si>
  <si>
    <t>Cumplir con el 100% de las actividades planificadas</t>
  </si>
  <si>
    <t>Realizar los seguimientos al  100% de   los planes y/o programas definidos en la entidad</t>
  </si>
  <si>
    <t xml:space="preserve">Lograr  mínimo un 90% de satisfacción de los usuarios que realizan solicitudes al proceso de  adquisición de  Bienes </t>
  </si>
  <si>
    <t>2/2.</t>
  </si>
  <si>
    <t>OBSERVACIONES</t>
  </si>
  <si>
    <t>1/1.</t>
  </si>
  <si>
    <t>PROCESO</t>
  </si>
  <si>
    <t>AUDITORIA FISCAL</t>
  </si>
  <si>
    <t>CUMPLIMIENTO PROMEDIO PROCESO AUDITORIA FISCAL</t>
  </si>
  <si>
    <t>PLANEACIÓN ESTRATEGICA</t>
  </si>
  <si>
    <t>ETICA Y COMUNICACIÓN</t>
  </si>
  <si>
    <t>CONTROL INTERNO</t>
  </si>
  <si>
    <t>RESPONSABILIDAD FISCAL</t>
  </si>
  <si>
    <t>CUMPLIMIENTO PROMEDIO PROCESO RESPONSABILIDAD FISCAL</t>
  </si>
  <si>
    <t>CUMPLIMIENTO PROMEDIO PROCESO DE ETICA Y COMUNICACIONES</t>
  </si>
  <si>
    <t>CUMPLIMIENTO PROMEDIO PROCESO DE PLANEACIÓN ESTRATEGICA</t>
  </si>
  <si>
    <t>CUMPLIMIENTO PROMEDIO  PROCESO DE CONTROL INTERNO</t>
  </si>
  <si>
    <t>ADMINISTRATIVO SANCIONATORIO</t>
  </si>
  <si>
    <t>CUMPLIMIENTO PROMEDIO PROCESO ADMINISTRATIVO SANCIONATORIO</t>
  </si>
  <si>
    <t>CUMPLIMIENTO PROMEDIO PROCESO DE JURISDICCIÓN COACTIVA</t>
  </si>
  <si>
    <t>JURISDICCIÓN COACTIVA</t>
  </si>
  <si>
    <t>ATENCIÓN A DENUNCIAS Y FORTALECIMIENTO A LA PARTICIPACIÓN CIUDADANA</t>
  </si>
  <si>
    <t>CUMPLIMIENTO PROMEDIOPROCESOS ATENCIÓN DE DENUENCIAS Y FORTALECIMIENTO A LA PARTICIPACIÓN</t>
  </si>
  <si>
    <t>CUMPLIMIENTO PROMEDIOPROCESO DE TALENTO HUMANO</t>
  </si>
  <si>
    <t>CUMPLIMIENTO PROMEDIOPROCESO DE TECNOLOGIAS DE LA INFORMACIÓN</t>
  </si>
  <si>
    <t>CUMPLIMIENTO PROMEDIOPROCESO DE GESTIÓN JURÍDICA</t>
  </si>
  <si>
    <t>CUMPLIMIENTO PROMEDIO PROCESO DE PRESUPUESTO</t>
  </si>
  <si>
    <t>CUMPLIMIENTO PROMEDIO PROCESO DE CONTABILIDAD</t>
  </si>
  <si>
    <t>CUMPLIMIENTO PROMEDIO PROCESO DE TESORERIA</t>
  </si>
  <si>
    <t>CUMPLIMIENTO PROMEDIO PROCESO DE ADQUISICIÓN DE BIENES Y SERVICIOS</t>
  </si>
  <si>
    <t>CUMPLIMIENTO PROMEDIO PROCESO INFRAESTRUCTURA</t>
  </si>
  <si>
    <t>CUMPLIMIENTO PROMEDIO PROCESO DE GESTIÓN DOCUMENTAL</t>
  </si>
  <si>
    <t>TALENTO HUMANO</t>
  </si>
  <si>
    <t>TECNOLOGIA DE LA INFORMACIÓN</t>
  </si>
  <si>
    <t>GESTIÓN JURÍDICA</t>
  </si>
  <si>
    <t>PRESUPUESTO</t>
  </si>
  <si>
    <t>CONTABILIDAD</t>
  </si>
  <si>
    <t>TESORERIA</t>
  </si>
  <si>
    <t>ADQUISICIÓN DE BIENES Y SERVICIOS</t>
  </si>
  <si>
    <t>GESTIÓN DE LA INFRAESTRUCTURA</t>
  </si>
  <si>
    <t>GESTIÓN DOCUMENTAL</t>
  </si>
  <si>
    <t>19/19.</t>
  </si>
  <si>
    <t>3/3.</t>
  </si>
  <si>
    <t xml:space="preserve">Número acumulado de procesos administrativos
sancionatorios fiscales con resolución sancionatoria notificada y/o Archivos   / Número total de procesos administrativos sancionatorios fiscales tramitados
durante la vigencia 
</t>
  </si>
  <si>
    <t xml:space="preserve">Proferir decisiones definitivas dentro de los PAS a mínimo 60%  procesos administrativos sancionatorios fiscales tramitados
durante la vigencia 
</t>
  </si>
  <si>
    <t xml:space="preserve">Realizar el 100% de los cobros persuasivos en los procesos avocados con posibilidad de ello. </t>
  </si>
  <si>
    <r>
      <t xml:space="preserve">Notificar el </t>
    </r>
    <r>
      <rPr>
        <b/>
        <sz val="11"/>
        <rFont val="Arial"/>
        <family val="2"/>
      </rPr>
      <t>50%</t>
    </r>
    <r>
      <rPr>
        <sz val="11"/>
        <rFont val="Arial"/>
        <family val="2"/>
      </rPr>
      <t xml:space="preserve"> de los mandamientos de pago pendiente por notificar </t>
    </r>
  </si>
  <si>
    <t>5/5.</t>
  </si>
  <si>
    <t>10/10.</t>
  </si>
  <si>
    <t>OBJETIVO INSTITUCIONAL</t>
  </si>
  <si>
    <t xml:space="preserve"> FORTALECER LAS ACTIVIDADES DE LUCHA CONTRA LA CORRUPCIÓN IMPLEMENTANDO LOS PRINCIPIOS DE TRANSPARENCIA Y BUEN GOBIERNO  </t>
  </si>
  <si>
    <t xml:space="preserve"> EJERCER LA VIGILANCIA DE LA GESTIÓN FISCAL, CON ACCIONES Y/O RESULTADOS EFECTIVOS QUE ASEGUREN EL BUEN USO DE LOS RECURSOS PÚBLICOS</t>
  </si>
  <si>
    <t xml:space="preserve"> DETERMINAR LA RESPONSABILIDAD FISCAL EN EL MARCO DE LAS NORMAS LEGALES VIGENTES, HACIENDO EFECTIVO EL MECANISMO DE ORALIDAD</t>
  </si>
  <si>
    <t>ESTABLECER LA RESPONSABILIDAD ADMINISTRATIVA DE LOS GESTORES FISCALES, CUANDO SU CONDUCTA DE ACCIÓN U OMISIÓN SE HAYA ENCUADRADA, EN UNA DE LAS CAUSALES ESTABLECIDAS EN LAS NORMAS LEGALES VIGENTES</t>
  </si>
  <si>
    <t>FORTALECER LA PARTICIPACIÓN SOCIAL DE LA CIUDADANÍA GENERANDO  UNA MAYOR VIGILANCIA  DE LOS RECURSOS PÚBLICOS.</t>
  </si>
  <si>
    <t>MEJORAR LA CAPACIDAD INSTITUCIONAL, OPTIMIZANDO LAS ACTIVIDADES DE LA ENTIDAD EN EL MARCO DE LOS PROCESOS DE APOYO O DE SOPORTE DE LA ENTIDAD.</t>
  </si>
  <si>
    <t>RESULTADO DEL INDICAOR  2020</t>
  </si>
  <si>
    <t>RESULTADO DEL INDICADOR  2020</t>
  </si>
  <si>
    <t>Porcentaje de cuentas no rendidas y reportadas para proceso administrativo sancionatorio</t>
  </si>
  <si>
    <t>Porcentaje de hallazgos de auditoria trasladados oportunamente al despacho del contralor</t>
  </si>
  <si>
    <t>INDICADORES</t>
  </si>
  <si>
    <t>Porcentaje de seguimientos al plan estratégico</t>
  </si>
  <si>
    <t>Porcentaje de seguimientos a los planes de acción</t>
  </si>
  <si>
    <t>Porcentaje de elaboración de los planes y programas de la entidad</t>
  </si>
  <si>
    <t>Porcentaje de Cumplimiento  de actividades realizadas para aplicar los principios de la  de transparencia y MIPG</t>
  </si>
  <si>
    <t>Porcentaje de cumplimiento de actividades para fortalecer la aplicación de principios éticos en las actuaciones de la entidad</t>
  </si>
  <si>
    <t>Cumplimiento de las revisiones los esquemas de publicación de la entidad</t>
  </si>
  <si>
    <t>Porcentaje de cumplimiento del programa de seguimiento de municipios</t>
  </si>
  <si>
    <t>Porcentaje del cumplimiento del Programa de Auditorias Internas</t>
  </si>
  <si>
    <t>Porcentaje de cumplimiento de los planes de mejoramiento originados de hallazgos Identificadas en auditoria internas</t>
  </si>
  <si>
    <t>Porcentaje de cumplimiento de los planes de mejoramiento originados por hallazgos identificados por la AGR</t>
  </si>
  <si>
    <t xml:space="preserve">Porcentaje de reuniones de comités de control interno realizados </t>
  </si>
  <si>
    <t>Porcentaje de cumplimiento en los seguimientos de los planes específicos  definidos en la entidad</t>
  </si>
  <si>
    <t>Porcentaje de cumplimiento de los indicadores de gestión de los procesos del SGC</t>
  </si>
  <si>
    <t>Porcentaje de informes de la oficina de control Interno Presentados</t>
  </si>
  <si>
    <t>RESULTADO PORCENTUAL</t>
  </si>
  <si>
    <t>Porcentaje de decisiones proferidas en primera instancia de procesos de la vigencia  2018</t>
  </si>
  <si>
    <t>Porcentaje de decisiones proferidas en primera instancia de procesos de la vigencia  2019</t>
  </si>
  <si>
    <t>Porcentaje de traslados oportunos  a Jurisdicción Coactiva</t>
  </si>
  <si>
    <t>Porcentaje de cumplimiento en las capacitaciones de RF</t>
  </si>
  <si>
    <t xml:space="preserve">Porcentaje  de  procesos administrativos
sancionatorios fiscales con resolución sancionatoria notificada y/o Archivos
</t>
  </si>
  <si>
    <t>Porcentaje de PAS en riesgo de caducidad  dentro de los términos legales</t>
  </si>
  <si>
    <t>Porcentaje  de traslados oportunos de títulos ejecutoriados  a Jurisdicción Coactiva</t>
  </si>
  <si>
    <t>Porcentaje de denuncias con respuesta de trámite en los primeros quince días.</t>
  </si>
  <si>
    <t>Porcentaje de denuncias presentadas en el Comité de Denuncias</t>
  </si>
  <si>
    <t xml:space="preserve">Porcentaje denuncias presentadas de no competencia de la Contraloría Departamental de Bolívar </t>
  </si>
  <si>
    <t>Porcentaje de Hallazgos resultantes de la atención de las denuncias</t>
  </si>
  <si>
    <t>Porcentaje de Audiencias de Rendición de Cuentas programados</t>
  </si>
  <si>
    <t>Porcentaje de Foros de control social programados</t>
  </si>
  <si>
    <t>Porcentaje de personas capacitadas en control social, participación ciudadana o trasparencia.</t>
  </si>
  <si>
    <t>Porcentaje de títulos avocados</t>
  </si>
  <si>
    <t>Porcentaje de cobro persuasivo</t>
  </si>
  <si>
    <t xml:space="preserve">Porcentaje de mandamientos de pagos </t>
  </si>
  <si>
    <t>Porcentaje de notificación mandamientos de pago.</t>
  </si>
  <si>
    <t>Búsqueda de bienes a distintas entidades</t>
  </si>
  <si>
    <t>Practicas de  Medidas cautelares</t>
  </si>
  <si>
    <t>Porcentaje de Recuperación de cartera</t>
  </si>
  <si>
    <t>Porcentaje de Cumplimiento de las actividades de capacitación</t>
  </si>
  <si>
    <t>Porcentaje de Empleados capacitados</t>
  </si>
  <si>
    <t>Porcentaje de cumplimiento de la Inducción de Empleados</t>
  </si>
  <si>
    <t>Porcentaje de Cumplimiento de las actividades de Bienestar social</t>
  </si>
  <si>
    <t>Porcentaje de Cumplimiento de las actividades del programa de incentivos</t>
  </si>
  <si>
    <t>Porcentaje de Cumplimiento de las actividades de pre pensionados</t>
  </si>
  <si>
    <t>Porcentaje de cumplimiento de las actividades de adquisición y/o actualización  de tecnología</t>
  </si>
  <si>
    <t>Porcentaje  de cumplimiento de las actividades de capacitación de los sujetos de control para la rendición de la cuenta</t>
  </si>
  <si>
    <t>Porcentaje  de cumplimiento de actualizaciones de la pagina WEB</t>
  </si>
  <si>
    <t>Porcentaje  de avance de la estrategia de gobierno digital</t>
  </si>
  <si>
    <t>Porcentaje de cumplimiento del programa de mantenimiento preventivo de equipos</t>
  </si>
  <si>
    <t>Porcentaje de  Respuestas de actuaciones Judiciales  provenientes de los Tribunales y Juzgados de la ciudad .</t>
  </si>
  <si>
    <t>Porcentaje de  Conceptos  de Urgencias Manifiestas Emitidos dentro de los términos de ley</t>
  </si>
  <si>
    <t>Porcentaje de  Conceptos  de Calamidad Publica emitidos dentro de los términos de ley</t>
  </si>
  <si>
    <t>Porcentaje de  Derechos de Petición contestados oportunamente</t>
  </si>
  <si>
    <t>Porcentaje de  Conceptos Jurídicos Atendidos</t>
  </si>
  <si>
    <t>Porcentaje de  cumplimiento del Plan de Contratación</t>
  </si>
  <si>
    <t>Porcentaje de   Autos Proyectados dentro de los términos establecidos en la ley</t>
  </si>
  <si>
    <t>Porcentaje de ejecución presupuestal de gastos</t>
  </si>
  <si>
    <t>Porcentaje de  elaboración del  PAC</t>
  </si>
  <si>
    <t>Porcentaje de Cumplimiento del Informe Financiero</t>
  </si>
  <si>
    <t>Porcentaje de presentación de informes de la deuda publica</t>
  </si>
  <si>
    <t>Porcentaje de Gestión de Recaudo</t>
  </si>
  <si>
    <t>Porcentaje de informes de tesorería</t>
  </si>
  <si>
    <t>Porcentaje  de Ejecución del Plan Adquisición  de Bienes y Servicios.</t>
  </si>
  <si>
    <t xml:space="preserve">Porcentaje  de necesidades satisfechas  en el Suministro de Bienes </t>
  </si>
  <si>
    <t>Porcentaje de Informe de Inventarios</t>
  </si>
  <si>
    <t>Porcentaje de necesidades satisfechas</t>
  </si>
  <si>
    <t>Porcentaje en la atención de Certificados</t>
  </si>
  <si>
    <t xml:space="preserve">Porcentaje  de solicitudes 
 de préstamos de documentos atendidos oportunamente
</t>
  </si>
  <si>
    <t>Porcentaje de actividades cumplidas del programa del PGD</t>
  </si>
  <si>
    <t>Porcentaje Derecho de Petición contestados de forma oportuna</t>
  </si>
  <si>
    <t>(N.º  de capacitaciones realizadas / N.º  total de actividades    programadas )*100</t>
  </si>
  <si>
    <t>(N.º  de actualizaciones a la pagina web  realizadas / N.º  total de solicitudes realizadas )*100</t>
  </si>
  <si>
    <t>(N.º  de actividades  realizadas / N.º  total actividades programadas )*100</t>
  </si>
  <si>
    <t>(N.º  de mantenimientos  realizados / N.º  total mantenimientos  programados )*100</t>
  </si>
  <si>
    <t>(N.º  de respuestas oportunas de las actuaciones judiciales   / Total de actuaciones judiciales recibidas )*100</t>
  </si>
  <si>
    <t>(N.º  de conceptos de las urgencias manifiestas emitidos   dentro de los términos de Ley  / Total urgencias manifiestas  recibidas en el año)*100</t>
  </si>
  <si>
    <t>(N.º  de conceptos de calamidad publica emitidos   dentro de los términos de Ley / Total solicitudes por calamidad publica recibidas )*100</t>
  </si>
  <si>
    <t>(N.º  de derechos de peticiones contestados oportunamente /  Total derechos de petición recibidos en el  área)*100</t>
  </si>
  <si>
    <t>(N.º  de concepto jurídicos atendidos/ Total solicitudes recibidas) *100</t>
  </si>
  <si>
    <t>(N.º  de contratos ejecutados  / Total contratos programados)*100</t>
  </si>
  <si>
    <t>(N.º  de  autos  proyectados dentro de los términos establecidos en la ley / No. de procesos recibidos en consulta)*100</t>
  </si>
  <si>
    <t>(N.º  de informes financieros realizados / Total e informes financiero)*100</t>
  </si>
  <si>
    <t>(N.º  de informes presentados correctamente / N.º  informes programados)*100</t>
  </si>
  <si>
    <t>(N.º  de informes presentados deuda publica / N.º  informes programados)*100</t>
  </si>
  <si>
    <t>(N.º   de necesidades satisfechas  en el Suministro de Bienes / Total de Solicitudes de entrega de bienes  recibidos)*100</t>
  </si>
  <si>
    <t>(N.º  de inventarios realizados / N.º  total inventarios  programados )*100</t>
  </si>
  <si>
    <t>(N.º  de necesidades resueltas  / N.º  total de solicitudes recibidas )*100</t>
  </si>
  <si>
    <t>(N.º  de Mantenimientos realizados / N.º  Mantenimientos programados)*100</t>
  </si>
  <si>
    <t>(N.º de seguimientos al plan estratégico/total de seguimientos programados del plan estratégico)*100</t>
  </si>
  <si>
    <t>(N.º de seguimientos a los planes de acción /total de los planes de acción de la entidad)*100</t>
  </si>
  <si>
    <t>(N.º de planes y programas elaborados/No total de planes y programas proyectados)*100</t>
  </si>
  <si>
    <t>(N.º de actividades realizadas / Total actividades  programadas )*100</t>
  </si>
  <si>
    <t>(N.º de actividades cumplidas / N.º total  actividades planificadas)*100</t>
  </si>
  <si>
    <t>(N.º de revisiones realizadas / N.º de revisiones planificadas)*100</t>
  </si>
  <si>
    <t>(N.º de visitas realizadas para verificar la implementación MIPG/ N.º Visitas  programadas )*100</t>
  </si>
  <si>
    <t>(N.º de acciones de mejoramiento cumplidas / Total   acciones de mejoramiento )*100</t>
  </si>
  <si>
    <t>(N.º de comités realizados / Total   comités programados)*100</t>
  </si>
  <si>
    <t>(N.º de Planes a los que se ha realizado seguimiento  / Total   planes establecidos)*100</t>
  </si>
  <si>
    <t>(N.º de indicadores de gestión cumplidos / Total   indicadores de gestión definidos)*100</t>
  </si>
  <si>
    <t>(N.º de informes de la oficina de control interno Elaborados / Total   informes de la oficina de control interno programados)*100</t>
  </si>
  <si>
    <t>(N.º de procesos de vigencia 2018 en los que se profirió decisión en primera instancia / Total de procesos de la vigencia 2018 pendientes de trámite)*100</t>
  </si>
  <si>
    <t>(N.º de procesos de vigencia 2019 en los que se profirió decisión en primera instancia / Total de procesos de la vigencia 2019 pendientes de trámite)*100</t>
  </si>
  <si>
    <t>(N.º de procesos trasladados oportunamente a JC / N.º de procesos Ejecutoriados)*100</t>
  </si>
  <si>
    <t>(N.º de Capacitaciones realizadas / N.º de procesos capacitaciones programadas)*100</t>
  </si>
  <si>
    <t>(N.º de sanciones de multa  ejecutoriadas trasladadas oportunamente a JC / N.º de decisiones de multa Ejecutoriadas)*100</t>
  </si>
  <si>
    <t>(N.º de procesos avocados con cobro persuasivo / N.º de procesos avocados con posibilidad de cobro persuasivo)*100</t>
  </si>
  <si>
    <t>(N.º de procesos avocados con mandamiento de pago decretados / N.º de procesos avocados pendientes por mandamiento de pago )*100</t>
  </si>
  <si>
    <t xml:space="preserve">( N.º De mandamientos de pago notificados  / N.º de  mandamiento de pago  pendientes por notificar  )*100   </t>
  </si>
  <si>
    <t>(N.º de procesos con búsqueda de bienes /No. De procesos pendientes por búsqueda de bienes)*100</t>
  </si>
  <si>
    <t>(N.º  De recaudo en la vigencia 2020/ Total de recaudo programado en la vigencia 2020)*100</t>
  </si>
  <si>
    <t>(N.º de personas capacitadas / Total de personas programadas para capacitación)*100</t>
  </si>
  <si>
    <t>(N.º de actividades de capacitación realizadas / N.º  total de actividades programadas )*100</t>
  </si>
  <si>
    <t>(N.º de trabajadores capacitados / N.º  total de  trabajadores  programados para capacitar )*100</t>
  </si>
  <si>
    <t>(N.º  de funcionarios vinculados en la vigencia   que se les realiza inducción/ N.º  total de funcionarios vinculados en la vigencia )*100</t>
  </si>
  <si>
    <t>(N.º  de actividades de bienestar  realizadas / N.º  total de actividades de bienestar  programadas )*100</t>
  </si>
  <si>
    <t>(N.º  de actividades  realizadas / N.º  total de actividades   programadas )*100</t>
  </si>
  <si>
    <t>(N.º  de actividades de pre pensionados realizadas / N.º  total de actividades    programadas )*100</t>
  </si>
  <si>
    <t>(N.º  de actividades de adquisición y/o actualización tecnológicas realizadas / N.º  total de actividades    programadas )*100</t>
  </si>
  <si>
    <t xml:space="preserve">RESULTADOS DE INDICADORES DE GESTION DE LA  VIGENCIA 2021 </t>
  </si>
  <si>
    <t>Porcentaje de cumplimiento de la actividad Rendición de Cuentas</t>
  </si>
  <si>
    <t>(Realización de las actividades de  rendición cuentas  / Actividades  programadas de Rendición de Cuentas)*100</t>
  </si>
  <si>
    <t>Cumplir mínimo con el 90% de los seguimientos programados a los Sujetos de Control (10)</t>
  </si>
  <si>
    <t>Cumplir mínimo con el 90% de las auditorias Internas Programadas</t>
  </si>
  <si>
    <t xml:space="preserve">Gestionar  el cierre mínimo del 90% de los planes de mejoramiento </t>
  </si>
  <si>
    <t>Realizar mínimo el 90% de las reuniones programadas de los comités de control interno (6)</t>
  </si>
  <si>
    <t>Lograr el cumplimiento mínimo el 90% de los indicadores definidos en los diferentes procesos de la entidad se cumplan</t>
  </si>
  <si>
    <t>9/10.</t>
  </si>
  <si>
    <t>Porcentaje de cumplimiento de auditorias Financiera y de Gestión</t>
  </si>
  <si>
    <t>(No de auditorias Financiera y de Gestión  ejecutadas / No de auditorias Financiera y de Gestión programadas)*100</t>
  </si>
  <si>
    <t>Ejecutar el 100% de  auditorias Financiera y de Gestión</t>
  </si>
  <si>
    <t>Porcentaje de cumplimiento de auditorías de Cumplimiento</t>
  </si>
  <si>
    <t>(No de auditorías de Cumplimiento ejecutadas / No de auditorías de Cumplimiento programadas)*101</t>
  </si>
  <si>
    <t>Ejecutar el 100% de  auditorias de cumplimiento</t>
  </si>
  <si>
    <t>Porcentaje de cumplimiento  de actuaciones Especiales -Dictamen Estados financieros</t>
  </si>
  <si>
    <t>(No de  actuaciones Especiales -Dictamen Estados financieros ejecutadas/ No de  actuaciones Especiales -Dictamen Estados financieros programadas) *100</t>
  </si>
  <si>
    <t>Ejecutar el 100%  de  actuaciones Especiales -Dictamen Estados financieros</t>
  </si>
  <si>
    <t>Porcentaje de cumplimiento  de actuaciones Especiales -revisión y fenecimiento de la cuenta</t>
  </si>
  <si>
    <t>(No de  actuaciones Especiales -revisión y fenecimiento de la cuenta (en sitio) ejecutadas/ No de  actuaciones Especiales -revisión y fenecimiento de la cuenta programadas) *101</t>
  </si>
  <si>
    <t>Ejecutar el 100%  de  actuaciones Especiales -revisión y fenecimiento de la cuenta</t>
  </si>
  <si>
    <t>Porcentaje de cumplimiento de actuaciones Especiales-Atención de Denuncias</t>
  </si>
  <si>
    <t>(No de actuaciones Especiales-Atención de Denuncias ejecutadas/ No. De actuaciones Especiales-Atención de Denuncias programadas)*100</t>
  </si>
  <si>
    <t>Ejecutar el 100% de actuaciones Especiales-Atención de Denuncias</t>
  </si>
  <si>
    <t>Porcentaje de cuentas  revisadas con inobservancia de los requisitos en la presentación y reportadas para proceso administrativo sancionatorio</t>
  </si>
  <si>
    <t>(No de cuentas trasladadas para proceso administrativo sancionatorio/No de cuentas revisadas con inobservancia de los requisitos en la presentación)*100</t>
  </si>
  <si>
    <t>Reportar al Área de Responsabilidad Fiscal el 100% de cuentas con inobservancia de los requisitos en la presentación</t>
  </si>
  <si>
    <t>Porcentaje de cumplimiento del (PVCFT)</t>
  </si>
  <si>
    <t>Ejecutar el 100% de  las auditorias programadas en el (PVCFT)</t>
  </si>
  <si>
    <t xml:space="preserve">Porcentaje de avance en la implementación  de la nueva GAT </t>
  </si>
  <si>
    <t>(No de actividades cumplidas / No de actividades programadas)*100</t>
  </si>
  <si>
    <t>Cumplir mínimo con el 100% de las actividades para la implementación  de la GAT vigente</t>
  </si>
  <si>
    <t>2/2</t>
  </si>
  <si>
    <t>1/1</t>
  </si>
  <si>
    <t>Todas las cuentas No Rendidas, fueron reportadas oportunamente al área de RF</t>
  </si>
  <si>
    <t>Porcentaje de decisiones proferidas definitivas en procesos de la vigencia 2016</t>
  </si>
  <si>
    <t>(N.º de procesos de vigencia 2016 en los que se profirió decisiones definitivas  / Total de procesos de la vigencia 2016 pendientes por decisiones definitivas )*100</t>
  </si>
  <si>
    <t>Decidir 6 Procesos con decisión definitiva de la vigencia 2016</t>
  </si>
  <si>
    <t>Porcentaje de decisiones proferidas definitivas de procesos de la vigencia 2017</t>
  </si>
  <si>
    <t>(N.º de procesos de vigencia 2017 en los que se profirió decisiones definitivas / Total de procesos de la vigencia 2017 pendientes de  decisión definitiva)*100</t>
  </si>
  <si>
    <t>Decidir 10 los Procesos de Responsabilidad Fiscal  con decisión definitiva  de la vigencia 2017</t>
  </si>
  <si>
    <t>Decidir 10 Procesos de en primera instancia de  Responsabilidad Fiscal de la vigencia 2018</t>
  </si>
  <si>
    <t>Porcentaje de decisiones proferidas en primera instancia de procesos de la vigencia  2020</t>
  </si>
  <si>
    <t>(N.º de procesos de vigencia 2020 en los que se profirió decisión en primera instancia / Total de procesos de la vigencia 2020  pendientes de trámite)*100</t>
  </si>
  <si>
    <t>Decidir 10 Procesos de Responsabilidad Fiscal de la vigencia 2020</t>
  </si>
  <si>
    <t>Porcentaje de Antecedentes avocados en la  vigencia 2021</t>
  </si>
  <si>
    <t>(N.º de antecedentes avocados vigencia 2021  /N.º de antecedentes recibidos en la vigencia  2021 para apertura Indagaciones Preliminares o  Procesos de Responsabilidad Fiscal)*100</t>
  </si>
  <si>
    <t>Realizar el 100% de las capacitaciones programadas (2)</t>
  </si>
  <si>
    <t>Porcentaje de los antecedentes avocados durante la vigencia 2021</t>
  </si>
  <si>
    <t xml:space="preserve">(N.º  de procesos sancionatorios avocados durante la vigencia 2021/ N.º total de antecedentes recibidos en la vigencia 2021)*100 </t>
  </si>
  <si>
    <t>Avocar el conocimiento del 70% de los antecedentes recibidos en la vigencia 2021</t>
  </si>
  <si>
    <t xml:space="preserve">No de PAS decididos que se encuentran en riesgos de caducidad (más de dos años desde la ocurrencia de los hechos hasta la decisión de primera instancia) / No total de procesos con riesgos de caducidad.  Decidir mínimo el 70%  de los procesos con riesgos de caducidad. </t>
  </si>
  <si>
    <t xml:space="preserve">Decidir mínimo el 70%  de los procesos con riesgos de caducidad. </t>
  </si>
  <si>
    <t>NA</t>
  </si>
  <si>
    <t>(N.º de títulos avocados/ Total de títulos recibidos en la vigencia 2021)*100</t>
  </si>
  <si>
    <t xml:space="preserve">Realizar el 100% de la búsqueda de bienes en los procesos que lo requieran. </t>
  </si>
  <si>
    <t>(N.º de procesos recibidos en el área con medidas cautelares decretadas /No. De procesos recibidos )*100</t>
  </si>
  <si>
    <r>
      <t xml:space="preserve">Decretar el </t>
    </r>
    <r>
      <rPr>
        <b/>
        <sz val="11"/>
        <rFont val="Arial"/>
        <family val="2"/>
      </rPr>
      <t>70%</t>
    </r>
    <r>
      <rPr>
        <sz val="11"/>
        <rFont val="Arial"/>
        <family val="2"/>
      </rPr>
      <t xml:space="preserve"> de las medidas cautelares de los procesos recibidos </t>
    </r>
  </si>
  <si>
    <r>
      <t xml:space="preserve">Cumplir con el </t>
    </r>
    <r>
      <rPr>
        <b/>
        <sz val="11"/>
        <rFont val="Arial"/>
        <family val="2"/>
      </rPr>
      <t xml:space="preserve">90% </t>
    </r>
    <r>
      <rPr>
        <sz val="11"/>
        <rFont val="Arial"/>
        <family val="2"/>
      </rPr>
      <t>recaudo programado para la vigencia 2020 (115,000,000)</t>
    </r>
  </si>
  <si>
    <t>48/48.</t>
  </si>
  <si>
    <t>47/93.</t>
  </si>
  <si>
    <t>200/240.</t>
  </si>
  <si>
    <t>80/80.</t>
  </si>
  <si>
    <t>$11447061/$69000000.</t>
  </si>
  <si>
    <t>79%</t>
  </si>
  <si>
    <t xml:space="preserve">Proferir respuesta de trámite en mínimo  el 95% de las denuncias presentadas en el año </t>
  </si>
  <si>
    <t>Someter a consideración del Comité de Denuncias mínimo el 95% de las denuncias presentadas en el año.</t>
  </si>
  <si>
    <t>Porcentaje de denuncias radicadas en 2020 resueltas por el Área en el año 2021</t>
  </si>
  <si>
    <r>
      <t>(No. de denuncias de 2020 con respuesta de fondo o concluidas en 2021</t>
    </r>
    <r>
      <rPr>
        <b/>
        <sz val="11"/>
        <rFont val="Arial"/>
        <family val="2"/>
      </rPr>
      <t xml:space="preserve"> / </t>
    </r>
    <r>
      <rPr>
        <sz val="11"/>
        <rFont val="Arial"/>
        <family val="2"/>
      </rPr>
      <t>No. de denuncias pendientes por concluir radicadas en el año 2020)*100</t>
    </r>
  </si>
  <si>
    <t>Proferir  respuesta de fondo o concluir el 100% de las denuncias pendientes de concluir presentadas en el año 2020 y asignadas al Área.</t>
  </si>
  <si>
    <t>Porcentaje de denuncias radicadas en 2021 resueltas por el Área en el año 2021</t>
  </si>
  <si>
    <r>
      <t xml:space="preserve">(No. de denuncias de 2021 con respuesta de fondo o concluidas </t>
    </r>
    <r>
      <rPr>
        <b/>
        <sz val="11"/>
        <rFont val="Arial"/>
        <family val="2"/>
      </rPr>
      <t xml:space="preserve"> / </t>
    </r>
    <r>
      <rPr>
        <sz val="11"/>
        <rFont val="Arial"/>
        <family val="2"/>
      </rPr>
      <t>No. de denuncias  radicadas en el año 2021)*100</t>
    </r>
  </si>
  <si>
    <t>Proferir  respuesta de fondo o concluir en el 2021 mínimo el 50% de las denuncias  presentadas en el  año  2021</t>
  </si>
  <si>
    <t xml:space="preserve">Realizar una (1) Audiencias de Rendición de Cuentas </t>
  </si>
  <si>
    <t>Realizar tres (3) Foros de Control Social en distintos municipios del departamento de Bolívar</t>
  </si>
  <si>
    <t>Porcentaje de Capacitaciones programadas en Formación en prácticas democráticas, participación ciudadana o gestión ambiental</t>
  </si>
  <si>
    <t xml:space="preserve">Realizar tres (3) capacitaciones en la modalidad de Seminario Taller en Formación en prácticas democráticas, participación ciudadana, control social o gestión ambiental en distintos municipios del departamento de Bolívar y Cartagena </t>
  </si>
  <si>
    <t>Realizar capacitación a un numero de 250 personas en temas de control social, participación ciudadana o trasparencia.</t>
  </si>
  <si>
    <t>6/3.</t>
  </si>
  <si>
    <t>145/250.</t>
  </si>
  <si>
    <t>Lograr mínimo un cumplimiento de  80% en las actividades de capacitación programadas. (12)</t>
  </si>
  <si>
    <t>Lograr realizar mínimo el  90% de las actividades de bienestar programadas. (7)</t>
  </si>
  <si>
    <t>Lograr cumplir mínimo en un  90% con las actividades del programa de incentivos. (1)</t>
  </si>
  <si>
    <t>Lograr un cumplimiento mínimo de  90% en las actividades de pre pensionados definidas. (1)</t>
  </si>
  <si>
    <t>Ejecutar mínimo el 85% de los contratos definidos en el Plan de Contratación</t>
  </si>
  <si>
    <t>Proyectar y elaborar mínimo el 90% de los autos que correspondan a los procesos recibidos en el despacho para atender el grado de consulta</t>
  </si>
  <si>
    <t>RESULTADO DEL INDICADOR  2021</t>
  </si>
  <si>
    <t>(Numero de PAC elaborados  / Total de PAC  programados por en el periodo)*100</t>
  </si>
  <si>
    <t xml:space="preserve">Lograr presentar el 100% de los informes financieros planificados </t>
  </si>
  <si>
    <t>Porcentaje  de Cumplimiento en Presentación de Informes de Contabilidad a la CGN</t>
  </si>
  <si>
    <t>Lograr presentar mínimo el 90% de los informes de deuda publica programados</t>
  </si>
  <si>
    <t>(No. De informes  efectuados sobre ingresos, gastos y gestión en el periodo / No. De informes programados sobre ingresos ,gastos y gestión en el periodo)*100</t>
  </si>
  <si>
    <t>Lograr mínimo una ejecución del 80% del Plan de adquisiciones y Bienes establecidos para la presente vigencia</t>
  </si>
  <si>
    <t>Porcentaje de cumplimiento de las inspecciones a la infraestructura</t>
  </si>
  <si>
    <t>(N° de inspección realizadas / N° de las inspecciones programadas)*100</t>
  </si>
  <si>
    <t>Lograr mínimo el 80% de las inspecciones programadas</t>
  </si>
  <si>
    <t>Porcentaje  Cumplimiento del Plan de Mantenimiento preventivo y  correctivo de Infraestructura y equipos</t>
  </si>
  <si>
    <r>
      <t xml:space="preserve">Lograr un </t>
    </r>
    <r>
      <rPr>
        <sz val="11"/>
        <rFont val="Calibri"/>
        <family val="2"/>
      </rPr>
      <t xml:space="preserve">cumplimiento del programa de mantenimiento correctivo y preventivo de mínimo   80% </t>
    </r>
  </si>
  <si>
    <t>Porcentaje de actividades cumplidas del SIC</t>
  </si>
  <si>
    <t>Lograr un cumplimiento mínimo del 90% del seguimiento al SIC</t>
  </si>
  <si>
    <t>62/62.</t>
  </si>
  <si>
    <t>2/3.</t>
  </si>
  <si>
    <t>4/4.</t>
  </si>
  <si>
    <t>16/18.</t>
  </si>
  <si>
    <t>PERIODO DEL INFORME: ENERO A DICIEMBRE  DE 2021</t>
  </si>
  <si>
    <t>34/46.</t>
  </si>
  <si>
    <t>6/6.</t>
  </si>
  <si>
    <t>109/110.</t>
  </si>
  <si>
    <t>21/21.</t>
  </si>
  <si>
    <t>21/22</t>
  </si>
  <si>
    <t>6/7</t>
  </si>
  <si>
    <t>16/53.</t>
  </si>
  <si>
    <t>93/95.</t>
  </si>
  <si>
    <t>120/125</t>
  </si>
  <si>
    <t>Porcentaje de cuentas revisadas en total</t>
  </si>
  <si>
    <t>Cuentas revisadas/Cuentas rendidas</t>
  </si>
  <si>
    <t>Revisar el 100% de las cuentas rendidas</t>
  </si>
  <si>
    <t>114/114.</t>
  </si>
  <si>
    <t>100%</t>
  </si>
  <si>
    <t>111/111.</t>
  </si>
  <si>
    <t>106/110.</t>
  </si>
  <si>
    <t>58/58.</t>
  </si>
  <si>
    <t>113/113.</t>
  </si>
  <si>
    <t>23/23.</t>
  </si>
  <si>
    <t>65/65</t>
  </si>
  <si>
    <t>67/67.</t>
  </si>
  <si>
    <t>20/12.</t>
  </si>
  <si>
    <t xml:space="preserve">       12/12.</t>
  </si>
  <si>
    <t>21/23.</t>
  </si>
  <si>
    <t>45/48.</t>
  </si>
  <si>
    <t>16/16.</t>
  </si>
  <si>
    <t>14/14.</t>
  </si>
  <si>
    <t>46/47.</t>
  </si>
  <si>
    <t xml:space="preserve"> $ 7.403.171.725 / $ 7.677.200.000</t>
  </si>
  <si>
    <t>12/12.</t>
  </si>
  <si>
    <t>$7.677.200.000/$7.764.800.200</t>
  </si>
  <si>
    <t>$ 702.825.410/ $ 856.466.372.</t>
  </si>
  <si>
    <t>356/356.</t>
  </si>
  <si>
    <t>11 /11.</t>
  </si>
  <si>
    <t>6 / 12.</t>
  </si>
  <si>
    <t>129/129.</t>
  </si>
  <si>
    <t>16 / 16.</t>
  </si>
  <si>
    <t>1 / 2.</t>
  </si>
  <si>
    <t xml:space="preserve">                 1 /1 .                     </t>
  </si>
  <si>
    <t>18 /18.</t>
  </si>
  <si>
    <t>A corte de diciembre 30 de 2021 se observa un cumplimiento promedio del 78% en los indicadores del proceso de Tesorería.</t>
  </si>
  <si>
    <t>A corte de diciembre 31 de 2021, se observa un cumplimiento promedio del 97% en los indicadores del proceso de Control Interno, se anota que se deben realizar mejoras en el diseño de los indicadores relacionadas con el seguimiento a los mapas de riesgos e indicadores de gestión</t>
  </si>
  <si>
    <t>A corte de diciembre 31 de 2021, se observa un cumplimiento promedio del 100% en los indicadores del proceso de Responsabilidad Fiscal, se resalta el buen resultado en el cumplimiento de las metas de los indicadores definidos en el proceso</t>
  </si>
  <si>
    <t>A corte de diciembre 31 de 2021 se observa un cumplimiento promedio del 99% en los indicadores del proceso de Administrativo Sancionatorio, se resalta el buen resultado en el cumplimiento de las metas de los indicadores definidos en el proceso</t>
  </si>
  <si>
    <t>A corte de diciembre 31 de 2021 se observa un cumplimiento promedio del 79% en los indicadores del proceso de Jurisdicción Coactiva, es de anotar que preocupa el mal resultado del indicador índice de recaudo que solamente evidencia un cumplimiento del 17%</t>
  </si>
  <si>
    <t>A corte de diciembre 31 de 2021 se observa un cumplimiento promedio del 96% en los indicadores del proceso de Atención al Ciudadano y Fortalecimiento a la participación ciudadana, se anota que se debe analizar la meta de numero de personas capacitadas ya que solo se capacitaron un 58% de las personas programadas a capacitar</t>
  </si>
  <si>
    <t>A corte de diciembre 31 de 2021, se observa un cumplimiento promedio del 94% en los indicadores del proceso de Talento Humano, se resalta los inconvenientes que se presentaron con el desarrollo de las actividades del programa de bienestar.</t>
  </si>
  <si>
    <t>A corte de diciembre 31 de 2021 se observa un cumplimiento promedio del 98% en los indicadores del proceso de Presupuesto, se resalta el buen resultado en el cumplimiento de las metas de los indicadores definidos en el proceso.</t>
  </si>
  <si>
    <t>A corte de diciembre 31 de 2021 se observa un cumplimiento promedio del 100% en los indicadores del proceso de Contabilidad, se resalta el buen resultado en el cumplimiento de las metas de los indicadores definidos en el proceso.</t>
  </si>
  <si>
    <t>A corte de diciembre 31 de 2021 se observa un cumplimiento promedio del 83% en los indicadores del proceso de Gestión de la Infraestructura, es de anotar que preocupa el mal resultado del indicador cumplimiento del programa de mantenimiento que obtuvo un cumplimiento del 50% en la vigencia 2022.</t>
  </si>
  <si>
    <t>A corte de diciembre 31 de 2021, se observa un cumplimiento promedio del 91% en los indicadores del proceso de Auditoria Fiscal, en la vigencia 2022 se debe revisar el cumplimiento de los procesos auditores detallados en el Plan de Vigilancia Fiscal Territorial</t>
  </si>
  <si>
    <t>A corte de diciembre 31 de 2021, se observa un cumplimiento promedio del 100% en los indicadores del proceso de Tecnología de la Información. Se resalta el buen desempeño del proceso</t>
  </si>
  <si>
    <t>A corte de diciembre 31 de 2021 se observa un cumplimiento promedio del 98% en los indicadores del proceso de Gestión Jurídica. Se resalta el buen desempeño del proceso</t>
  </si>
  <si>
    <t>A corte de diciembre 31 de 2021 se observa un cumplimiento promedio del 94% en los indicadores del proceso de Adquisición de B Y S, es de anotar que preocupa el mal resultado del indicador relacionado con la ejecución de del plan de ABS que obtuvo un cumplimiento en la vigencia 2021 del 80%</t>
  </si>
  <si>
    <t>(N.º  de certificados entregados / N.º  total de solicitudes recibidas )*100</t>
  </si>
  <si>
    <t>(N.º  de solicitudes de prestamos de documentos resueltas/ N.º  total de solicitudes de prestamos de documentos)*100</t>
  </si>
  <si>
    <t>(N.º de seguimientos cumplidos del SIC/ N.º  total  de seguimientos programados del SIC)*100</t>
  </si>
  <si>
    <t>(N.º de actividades cumplidas del PGD/ N.º  total  de actividades programadas del PGD)*100</t>
  </si>
  <si>
    <t>(N.º  de derechos de petición respondidos oportunamente / N.º  total de solicitudes de derechos de petición)*100</t>
  </si>
  <si>
    <t>A corte de diciembre 31 de 2021 se observa un cumplimiento promedio del 90% en los indicadores del proceso de Gestión de la Infraestructura, es de anotar que preocupa el mal resultado del indicador seguimiento al SIC que obtuvo un resultado del 50% en la vigencia 2022.</t>
  </si>
  <si>
    <t>GRAFICA DICIEMBRE 31 DE 2021</t>
  </si>
  <si>
    <t>A corte de diciembre 31 de 2021 se observa un cumplimiento promedio del 95% en los indicadores del proceso de Planeación, esta pendientes algunas  actividades relacionadas con MIPG que se espera, se cumplan en el cuarto trimestre</t>
  </si>
  <si>
    <t>A corte de diciembre 31 de 2021 se observa un cumplimiento promedio del 89% en los indicadores del proceso de Ética y Comunicaciones, en la viencia 2022 se debe profundizar en las actividades para fortalecer la aplicación de principios eticos en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</si>
</sst>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#,##0;[Red]\-&quot;$&quot;\ #,##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0"/>
      <name val="Arial"/>
      <family val="2"/>
    </font>
    <font>
      <sz val="11"/>
      <color rgb="FFFF0000"/>
      <name val="Tahoma"/>
      <family val="2"/>
    </font>
    <font>
      <b/>
      <sz val="11"/>
      <color rgb="FFFF0000"/>
      <name val="Tahoma"/>
      <family val="2"/>
    </font>
    <font>
      <sz val="11"/>
      <color indexed="8"/>
      <name val="Tahoma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Arial Black"/>
      <family val="2"/>
    </font>
    <font>
      <b/>
      <sz val="14"/>
      <color rgb="FF00B050"/>
      <name val="Arial Black"/>
      <family val="2"/>
    </font>
    <font>
      <b/>
      <sz val="11"/>
      <color rgb="FF0070C0"/>
      <name val="Arial Black"/>
      <family val="2"/>
    </font>
    <font>
      <b/>
      <sz val="11"/>
      <color rgb="FF00B050"/>
      <name val="Arial Black"/>
      <family val="2"/>
    </font>
    <font>
      <b/>
      <sz val="11"/>
      <color theme="1"/>
      <name val="Arial Black"/>
      <family val="2"/>
    </font>
    <font>
      <sz val="11"/>
      <color rgb="FF002060"/>
      <name val="Tahoma"/>
      <family val="2"/>
    </font>
    <font>
      <b/>
      <sz val="11"/>
      <color rgb="FF002060"/>
      <name val="Tahoma"/>
      <family val="2"/>
    </font>
    <font>
      <b/>
      <sz val="11"/>
      <color rgb="FF0070C0"/>
      <name val="Tahoma"/>
      <family val="2"/>
    </font>
    <font>
      <sz val="11"/>
      <color rgb="FF7030A0"/>
      <name val="Tahoma"/>
      <family val="2"/>
    </font>
    <font>
      <b/>
      <sz val="14"/>
      <color theme="1"/>
      <name val="Tahoma"/>
      <family val="2"/>
    </font>
    <font>
      <b/>
      <sz val="11"/>
      <color rgb="FF00B050"/>
      <name val="Tahoma"/>
      <family val="2"/>
    </font>
    <font>
      <b/>
      <sz val="14"/>
      <color rgb="FF00B050"/>
      <name val="Tahoma"/>
      <family val="2"/>
    </font>
    <font>
      <b/>
      <sz val="14"/>
      <color rgb="FF0070C0"/>
      <name val="Tahoma"/>
      <family val="2"/>
    </font>
    <font>
      <b/>
      <sz val="14"/>
      <color rgb="FFFF0000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b/>
      <sz val="16"/>
      <color rgb="FFFF0000"/>
      <name val="Tahoma"/>
      <family val="2"/>
    </font>
    <font>
      <sz val="16"/>
      <color theme="1"/>
      <name val="Tahoma"/>
      <family val="2"/>
    </font>
    <font>
      <b/>
      <sz val="16"/>
      <color theme="0"/>
      <name val="Tahoma"/>
      <family val="2"/>
    </font>
    <font>
      <b/>
      <sz val="12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2"/>
      <color rgb="FFFF0000"/>
      <name val="Tahoma"/>
      <family val="2"/>
    </font>
    <font>
      <b/>
      <sz val="13"/>
      <color rgb="FFFF0000"/>
      <name val="Tahoma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  <scheme val="minor"/>
    </font>
    <font>
      <b/>
      <sz val="15"/>
      <color theme="1"/>
      <name val="Arial"/>
      <family val="2"/>
    </font>
    <font>
      <b/>
      <sz val="25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C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B1BB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top"/>
    </xf>
    <xf numFmtId="0" fontId="4" fillId="0" borderId="2" xfId="2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9" fontId="4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9" fontId="4" fillId="0" borderId="2" xfId="0" applyNumberFormat="1" applyFont="1" applyFill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2" applyNumberFormat="1" applyFont="1" applyFill="1" applyBorder="1" applyAlignment="1">
      <alignment vertical="top" wrapText="1"/>
    </xf>
    <xf numFmtId="0" fontId="4" fillId="0" borderId="2" xfId="2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4" fillId="0" borderId="8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9" fontId="4" fillId="2" borderId="4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9" fontId="4" fillId="0" borderId="0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/>
    <xf numFmtId="0" fontId="1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justify" vertical="top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4" fillId="0" borderId="0" xfId="0" applyFont="1"/>
    <xf numFmtId="0" fontId="15" fillId="3" borderId="9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top" wrapText="1"/>
    </xf>
    <xf numFmtId="0" fontId="20" fillId="2" borderId="2" xfId="0" applyFont="1" applyFill="1" applyBorder="1" applyAlignment="1">
      <alignment vertical="top" wrapText="1"/>
    </xf>
    <xf numFmtId="0" fontId="20" fillId="0" borderId="4" xfId="0" applyFont="1" applyFill="1" applyBorder="1" applyAlignment="1">
      <alignment vertical="top" wrapText="1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center" wrapText="1"/>
    </xf>
    <xf numFmtId="0" fontId="20" fillId="0" borderId="8" xfId="0" applyFont="1" applyFill="1" applyBorder="1" applyAlignment="1">
      <alignment vertical="top" wrapText="1"/>
    </xf>
    <xf numFmtId="0" fontId="20" fillId="0" borderId="4" xfId="2" applyNumberFormat="1" applyFont="1" applyFill="1" applyBorder="1" applyAlignment="1">
      <alignment vertical="top" wrapText="1"/>
    </xf>
    <xf numFmtId="0" fontId="20" fillId="0" borderId="2" xfId="2" applyNumberFormat="1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justify" vertical="center"/>
    </xf>
    <xf numFmtId="0" fontId="20" fillId="0" borderId="4" xfId="0" applyFont="1" applyBorder="1" applyAlignment="1">
      <alignment vertical="top" wrapText="1"/>
    </xf>
    <xf numFmtId="0" fontId="20" fillId="2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top"/>
    </xf>
    <xf numFmtId="0" fontId="20" fillId="2" borderId="10" xfId="2" applyNumberFormat="1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20" fillId="2" borderId="4" xfId="2" applyNumberFormat="1" applyFont="1" applyFill="1" applyBorder="1" applyAlignment="1">
      <alignment vertical="top" wrapText="1"/>
    </xf>
    <xf numFmtId="9" fontId="20" fillId="0" borderId="2" xfId="0" applyNumberFormat="1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justify" vertical="top"/>
    </xf>
    <xf numFmtId="0" fontId="20" fillId="0" borderId="15" xfId="0" applyFont="1" applyBorder="1" applyAlignment="1">
      <alignment vertical="top" wrapText="1"/>
    </xf>
    <xf numFmtId="0" fontId="16" fillId="4" borderId="11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justify" vertical="center"/>
    </xf>
    <xf numFmtId="0" fontId="20" fillId="0" borderId="14" xfId="0" applyFont="1" applyBorder="1" applyAlignment="1">
      <alignment vertical="top" wrapText="1"/>
    </xf>
    <xf numFmtId="2" fontId="7" fillId="5" borderId="2" xfId="1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0" borderId="2" xfId="2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9" fontId="4" fillId="2" borderId="2" xfId="0" applyNumberFormat="1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vertical="top" wrapText="1"/>
    </xf>
    <xf numFmtId="9" fontId="4" fillId="2" borderId="2" xfId="0" applyNumberFormat="1" applyFont="1" applyFill="1" applyBorder="1" applyAlignment="1">
      <alignment vertical="top" wrapText="1"/>
    </xf>
    <xf numFmtId="9" fontId="4" fillId="0" borderId="2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/>
    </xf>
    <xf numFmtId="0" fontId="3" fillId="0" borderId="18" xfId="0" applyFont="1" applyFill="1" applyBorder="1" applyAlignment="1">
      <alignment horizontal="justify" vertical="top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7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vertical="center"/>
    </xf>
    <xf numFmtId="0" fontId="26" fillId="4" borderId="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2" fontId="26" fillId="4" borderId="4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vertical="center"/>
    </xf>
    <xf numFmtId="0" fontId="27" fillId="3" borderId="9" xfId="0" applyFont="1" applyFill="1" applyBorder="1" applyAlignment="1">
      <alignment vertical="center"/>
    </xf>
    <xf numFmtId="0" fontId="27" fillId="3" borderId="9" xfId="0" applyFont="1" applyFill="1" applyBorder="1" applyAlignment="1">
      <alignment horizontal="center" vertical="center"/>
    </xf>
    <xf numFmtId="2" fontId="28" fillId="3" borderId="2" xfId="0" applyNumberFormat="1" applyFont="1" applyFill="1" applyBorder="1" applyAlignment="1">
      <alignment horizontal="center" vertical="center"/>
    </xf>
    <xf numFmtId="2" fontId="24" fillId="3" borderId="2" xfId="0" applyNumberFormat="1" applyFont="1" applyFill="1" applyBorder="1" applyAlignment="1">
      <alignment horizontal="center" vertical="center"/>
    </xf>
    <xf numFmtId="0" fontId="29" fillId="0" borderId="0" xfId="0" applyFont="1"/>
    <xf numFmtId="2" fontId="4" fillId="0" borderId="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 wrapText="1"/>
    </xf>
    <xf numFmtId="2" fontId="28" fillId="3" borderId="2" xfId="0" applyNumberFormat="1" applyFont="1" applyFill="1" applyBorder="1" applyAlignment="1">
      <alignment horizontal="center" vertical="center" wrapText="1"/>
    </xf>
    <xf numFmtId="2" fontId="28" fillId="3" borderId="6" xfId="0" applyNumberFormat="1" applyFont="1" applyFill="1" applyBorder="1" applyAlignment="1">
      <alignment horizontal="center" vertical="center" wrapText="1"/>
    </xf>
    <xf numFmtId="2" fontId="29" fillId="3" borderId="2" xfId="0" applyNumberFormat="1" applyFont="1" applyFill="1" applyBorder="1" applyAlignment="1">
      <alignment horizontal="center" vertical="center"/>
    </xf>
    <xf numFmtId="2" fontId="27" fillId="3" borderId="11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/>
    </xf>
    <xf numFmtId="2" fontId="26" fillId="4" borderId="9" xfId="0" applyNumberFormat="1" applyFont="1" applyFill="1" applyBorder="1" applyAlignment="1">
      <alignment horizontal="center" vertical="center"/>
    </xf>
    <xf numFmtId="2" fontId="29" fillId="3" borderId="0" xfId="0" applyNumberFormat="1" applyFont="1" applyFill="1" applyAlignment="1">
      <alignment horizontal="center" vertical="center"/>
    </xf>
    <xf numFmtId="0" fontId="22" fillId="3" borderId="13" xfId="0" applyFont="1" applyFill="1" applyBorder="1" applyAlignment="1">
      <alignment vertical="center"/>
    </xf>
    <xf numFmtId="0" fontId="27" fillId="3" borderId="13" xfId="0" applyFont="1" applyFill="1" applyBorder="1" applyAlignment="1">
      <alignment horizontal="center" vertical="center"/>
    </xf>
    <xf numFmtId="2" fontId="28" fillId="3" borderId="11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30" fillId="3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6" fillId="4" borderId="9" xfId="0" applyFont="1" applyFill="1" applyBorder="1" applyAlignment="1">
      <alignment vertical="center"/>
    </xf>
    <xf numFmtId="0" fontId="25" fillId="4" borderId="12" xfId="0" applyFont="1" applyFill="1" applyBorder="1" applyAlignment="1">
      <alignment vertical="center"/>
    </xf>
    <xf numFmtId="0" fontId="26" fillId="4" borderId="12" xfId="0" applyFont="1" applyFill="1" applyBorder="1" applyAlignment="1">
      <alignment vertical="center"/>
    </xf>
    <xf numFmtId="0" fontId="26" fillId="4" borderId="12" xfId="0" applyFont="1" applyFill="1" applyBorder="1" applyAlignment="1">
      <alignment horizontal="center" vertical="center"/>
    </xf>
    <xf numFmtId="2" fontId="26" fillId="4" borderId="12" xfId="0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vertical="center"/>
    </xf>
    <xf numFmtId="0" fontId="27" fillId="3" borderId="2" xfId="0" applyFont="1" applyFill="1" applyBorder="1" applyAlignment="1">
      <alignment horizontal="center" vertical="center"/>
    </xf>
    <xf numFmtId="2" fontId="29" fillId="3" borderId="4" xfId="0" applyNumberFormat="1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2" fontId="31" fillId="3" borderId="2" xfId="0" applyNumberFormat="1" applyFont="1" applyFill="1" applyBorder="1" applyAlignment="1">
      <alignment horizontal="center" vertical="center"/>
    </xf>
    <xf numFmtId="2" fontId="27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2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0" fillId="0" borderId="4" xfId="0" applyFont="1" applyBorder="1" applyAlignment="1"/>
    <xf numFmtId="2" fontId="20" fillId="0" borderId="0" xfId="0" applyNumberFormat="1" applyFont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34" fillId="6" borderId="2" xfId="0" applyFont="1" applyFill="1" applyBorder="1" applyAlignment="1">
      <alignment horizontal="center"/>
    </xf>
    <xf numFmtId="2" fontId="34" fillId="6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5" fillId="0" borderId="2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0" fillId="0" borderId="11" xfId="0" applyFont="1" applyBorder="1" applyAlignment="1"/>
    <xf numFmtId="2" fontId="20" fillId="0" borderId="12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6" xfId="0" applyFont="1" applyBorder="1" applyAlignment="1"/>
    <xf numFmtId="2" fontId="20" fillId="0" borderId="0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0" fontId="20" fillId="0" borderId="7" xfId="0" applyFont="1" applyBorder="1" applyAlignment="1"/>
    <xf numFmtId="2" fontId="20" fillId="0" borderId="13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2" fontId="27" fillId="3" borderId="2" xfId="0" applyNumberFormat="1" applyFont="1" applyFill="1" applyBorder="1" applyAlignment="1">
      <alignment horizontal="center" vertical="center"/>
    </xf>
    <xf numFmtId="2" fontId="27" fillId="3" borderId="6" xfId="0" applyNumberFormat="1" applyFont="1" applyFill="1" applyBorder="1" applyAlignment="1">
      <alignment horizontal="center" vertical="center"/>
    </xf>
    <xf numFmtId="0" fontId="36" fillId="6" borderId="0" xfId="0" applyFont="1" applyFill="1" applyBorder="1" applyAlignment="1"/>
    <xf numFmtId="0" fontId="10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 wrapText="1"/>
    </xf>
    <xf numFmtId="2" fontId="38" fillId="5" borderId="2" xfId="0" applyNumberFormat="1" applyFont="1" applyFill="1" applyBorder="1" applyAlignment="1">
      <alignment horizontal="center" vertical="center"/>
    </xf>
    <xf numFmtId="2" fontId="39" fillId="5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2" fontId="6" fillId="0" borderId="3" xfId="2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9" borderId="2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Border="1"/>
    <xf numFmtId="49" fontId="40" fillId="0" borderId="2" xfId="0" applyNumberFormat="1" applyFont="1" applyBorder="1" applyAlignment="1">
      <alignment horizontal="justify" vertical="center" wrapText="1"/>
    </xf>
    <xf numFmtId="0" fontId="40" fillId="0" borderId="2" xfId="0" applyFont="1" applyBorder="1" applyAlignment="1">
      <alignment horizontal="justify" vertical="center" wrapText="1"/>
    </xf>
    <xf numFmtId="0" fontId="44" fillId="0" borderId="1" xfId="0" applyFont="1" applyFill="1" applyBorder="1" applyAlignment="1">
      <alignment horizontal="justify" vertical="center" wrapText="1"/>
    </xf>
    <xf numFmtId="0" fontId="40" fillId="0" borderId="1" xfId="0" applyFont="1" applyBorder="1" applyAlignment="1">
      <alignment horizontal="justify" vertical="center" wrapText="1"/>
    </xf>
    <xf numFmtId="9" fontId="0" fillId="0" borderId="0" xfId="1" applyFont="1"/>
    <xf numFmtId="0" fontId="0" fillId="0" borderId="0" xfId="0"/>
    <xf numFmtId="9" fontId="0" fillId="0" borderId="0" xfId="0" applyNumberFormat="1"/>
    <xf numFmtId="0" fontId="41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51" fillId="10" borderId="1" xfId="0" applyFont="1" applyFill="1" applyBorder="1" applyAlignment="1">
      <alignment horizontal="center" vertical="center"/>
    </xf>
    <xf numFmtId="0" fontId="41" fillId="10" borderId="1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center" vertical="center" wrapText="1"/>
    </xf>
    <xf numFmtId="9" fontId="0" fillId="2" borderId="0" xfId="1" applyFont="1" applyFill="1"/>
    <xf numFmtId="0" fontId="40" fillId="0" borderId="2" xfId="0" applyFont="1" applyBorder="1" applyAlignment="1">
      <alignment vertical="center" wrapText="1"/>
    </xf>
    <xf numFmtId="0" fontId="51" fillId="10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justify" vertical="center" wrapText="1"/>
    </xf>
    <xf numFmtId="0" fontId="40" fillId="0" borderId="2" xfId="0" applyFont="1" applyBorder="1" applyAlignment="1">
      <alignment horizontal="center" vertical="center" wrapText="1"/>
    </xf>
    <xf numFmtId="9" fontId="40" fillId="0" borderId="2" xfId="0" applyNumberFormat="1" applyFont="1" applyBorder="1" applyAlignment="1">
      <alignment horizontal="center" vertical="center" wrapText="1"/>
    </xf>
    <xf numFmtId="49" fontId="40" fillId="0" borderId="2" xfId="0" applyNumberFormat="1" applyFont="1" applyBorder="1" applyAlignment="1">
      <alignment horizontal="justify" vertical="center" wrapText="1"/>
    </xf>
    <xf numFmtId="9" fontId="40" fillId="0" borderId="2" xfId="0" applyNumberFormat="1" applyFont="1" applyBorder="1" applyAlignment="1">
      <alignment horizontal="center" vertical="center"/>
    </xf>
    <xf numFmtId="0" fontId="42" fillId="10" borderId="1" xfId="0" applyFont="1" applyFill="1" applyBorder="1" applyAlignment="1">
      <alignment horizontal="center" vertical="center"/>
    </xf>
    <xf numFmtId="49" fontId="40" fillId="0" borderId="2" xfId="0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0" xfId="0" applyBorder="1" applyAlignment="1">
      <alignment horizontal="center"/>
    </xf>
    <xf numFmtId="49" fontId="40" fillId="0" borderId="1" xfId="0" applyNumberFormat="1" applyFont="1" applyBorder="1" applyAlignment="1">
      <alignment vertical="center" wrapText="1"/>
    </xf>
    <xf numFmtId="16" fontId="40" fillId="0" borderId="2" xfId="0" applyNumberFormat="1" applyFont="1" applyBorder="1" applyAlignment="1">
      <alignment horizontal="center" vertical="center" wrapText="1"/>
    </xf>
    <xf numFmtId="17" fontId="40" fillId="0" borderId="2" xfId="0" applyNumberFormat="1" applyFont="1" applyBorder="1" applyAlignment="1">
      <alignment horizontal="center" vertical="center" wrapText="1"/>
    </xf>
    <xf numFmtId="9" fontId="40" fillId="0" borderId="2" xfId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2" xfId="0" applyNumberFormat="1" applyFont="1" applyBorder="1" applyAlignment="1">
      <alignment horizontal="center" vertical="center" wrapText="1"/>
    </xf>
    <xf numFmtId="12" fontId="40" fillId="0" borderId="4" xfId="0" applyNumberFormat="1" applyFont="1" applyBorder="1" applyAlignment="1">
      <alignment horizontal="center" vertical="center" wrapText="1"/>
    </xf>
    <xf numFmtId="9" fontId="40" fillId="0" borderId="4" xfId="0" applyNumberFormat="1" applyFont="1" applyBorder="1" applyAlignment="1">
      <alignment horizontal="center" vertical="center"/>
    </xf>
    <xf numFmtId="164" fontId="40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13" fontId="40" fillId="0" borderId="2" xfId="0" applyNumberFormat="1" applyFont="1" applyBorder="1" applyAlignment="1">
      <alignment horizontal="center" vertical="center"/>
    </xf>
    <xf numFmtId="49" fontId="40" fillId="0" borderId="2" xfId="3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9" fontId="49" fillId="0" borderId="2" xfId="0" applyNumberFormat="1" applyFont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9" fontId="49" fillId="2" borderId="2" xfId="0" applyNumberFormat="1" applyFont="1" applyFill="1" applyBorder="1" applyAlignment="1">
      <alignment horizontal="center" vertical="center"/>
    </xf>
    <xf numFmtId="16" fontId="49" fillId="0" borderId="2" xfId="0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0" fontId="32" fillId="0" borderId="12" xfId="0" applyFont="1" applyBorder="1" applyAlignment="1">
      <alignment horizontal="right" vertical="center"/>
    </xf>
    <xf numFmtId="0" fontId="32" fillId="0" borderId="12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36" fillId="8" borderId="6" xfId="0" applyNumberFormat="1" applyFont="1" applyFill="1" applyBorder="1" applyAlignment="1">
      <alignment horizontal="center" vertical="center"/>
    </xf>
    <xf numFmtId="2" fontId="36" fillId="8" borderId="9" xfId="0" applyNumberFormat="1" applyFont="1" applyFill="1" applyBorder="1" applyAlignment="1">
      <alignment horizontal="center" vertical="center"/>
    </xf>
    <xf numFmtId="2" fontId="36" fillId="8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9" fontId="48" fillId="0" borderId="6" xfId="0" applyNumberFormat="1" applyFont="1" applyBorder="1" applyAlignment="1">
      <alignment horizontal="center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9" fontId="51" fillId="0" borderId="6" xfId="0" applyNumberFormat="1" applyFont="1" applyBorder="1" applyAlignment="1">
      <alignment horizontal="center" vertical="center" wrapText="1"/>
    </xf>
    <xf numFmtId="0" fontId="51" fillId="0" borderId="4" xfId="0" applyNumberFormat="1" applyFont="1" applyBorder="1" applyAlignment="1">
      <alignment horizontal="center" vertical="center" wrapText="1"/>
    </xf>
    <xf numFmtId="9" fontId="41" fillId="0" borderId="6" xfId="1" applyFont="1" applyBorder="1" applyAlignment="1">
      <alignment horizontal="center" vertical="center" wrapText="1"/>
    </xf>
    <xf numFmtId="9" fontId="41" fillId="0" borderId="4" xfId="1" applyFont="1" applyBorder="1" applyAlignment="1">
      <alignment horizontal="center" vertical="center" wrapText="1"/>
    </xf>
    <xf numFmtId="9" fontId="41" fillId="0" borderId="6" xfId="0" applyNumberFormat="1" applyFont="1" applyBorder="1" applyAlignment="1">
      <alignment horizontal="center" vertical="center" wrapText="1"/>
    </xf>
    <xf numFmtId="9" fontId="41" fillId="0" borderId="4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9" fontId="45" fillId="0" borderId="6" xfId="1" applyFont="1" applyBorder="1" applyAlignment="1">
      <alignment horizontal="center" vertical="center" wrapText="1"/>
    </xf>
    <xf numFmtId="9" fontId="45" fillId="0" borderId="4" xfId="1" applyFont="1" applyBorder="1" applyAlignment="1">
      <alignment horizontal="center" vertical="center" wrapText="1"/>
    </xf>
    <xf numFmtId="0" fontId="41" fillId="0" borderId="4" xfId="0" applyNumberFormat="1" applyFont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5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9" fontId="40" fillId="0" borderId="1" xfId="0" applyNumberFormat="1" applyFont="1" applyBorder="1" applyAlignment="1">
      <alignment horizontal="center" vertical="center"/>
    </xf>
    <xf numFmtId="9" fontId="40" fillId="0" borderId="5" xfId="0" applyNumberFormat="1" applyFont="1" applyBorder="1" applyAlignment="1">
      <alignment horizontal="center" vertical="center"/>
    </xf>
    <xf numFmtId="9" fontId="40" fillId="0" borderId="3" xfId="0" applyNumberFormat="1" applyFont="1" applyBorder="1" applyAlignment="1">
      <alignment horizontal="center" vertical="center"/>
    </xf>
    <xf numFmtId="9" fontId="51" fillId="2" borderId="6" xfId="1" applyFont="1" applyFill="1" applyBorder="1" applyAlignment="1">
      <alignment horizontal="center" vertical="center" wrapText="1"/>
    </xf>
    <xf numFmtId="9" fontId="51" fillId="2" borderId="4" xfId="1" applyFont="1" applyFill="1" applyBorder="1" applyAlignment="1">
      <alignment horizontal="center" vertical="center" wrapText="1"/>
    </xf>
    <xf numFmtId="49" fontId="48" fillId="2" borderId="6" xfId="0" applyNumberFormat="1" applyFont="1" applyFill="1" applyBorder="1" applyAlignment="1">
      <alignment horizontal="center" vertical="center" wrapText="1"/>
    </xf>
    <xf numFmtId="49" fontId="48" fillId="2" borderId="4" xfId="0" applyNumberFormat="1" applyFont="1" applyFill="1" applyBorder="1" applyAlignment="1">
      <alignment horizontal="center" vertical="center" wrapText="1"/>
    </xf>
    <xf numFmtId="9" fontId="51" fillId="0" borderId="6" xfId="1" applyFont="1" applyBorder="1" applyAlignment="1">
      <alignment horizontal="center" vertical="center" wrapText="1"/>
    </xf>
    <xf numFmtId="9" fontId="51" fillId="0" borderId="4" xfId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43" fillId="2" borderId="1" xfId="2" applyFont="1" applyFill="1" applyBorder="1" applyAlignment="1">
      <alignment horizontal="center" vertical="center" wrapText="1"/>
    </xf>
    <xf numFmtId="0" fontId="43" fillId="2" borderId="5" xfId="2" applyFont="1" applyFill="1" applyBorder="1" applyAlignment="1">
      <alignment horizontal="center" vertical="center" wrapText="1"/>
    </xf>
    <xf numFmtId="0" fontId="43" fillId="2" borderId="3" xfId="2" applyFont="1" applyFill="1" applyBorder="1" applyAlignment="1">
      <alignment horizontal="center" vertical="center" wrapText="1"/>
    </xf>
    <xf numFmtId="9" fontId="52" fillId="0" borderId="1" xfId="0" applyNumberFormat="1" applyFont="1" applyBorder="1" applyAlignment="1">
      <alignment horizontal="center" vertical="center"/>
    </xf>
    <xf numFmtId="9" fontId="52" fillId="0" borderId="5" xfId="0" applyNumberFormat="1" applyFont="1" applyBorder="1" applyAlignment="1">
      <alignment horizontal="center" vertical="center"/>
    </xf>
    <xf numFmtId="9" fontId="52" fillId="0" borderId="3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9" fontId="40" fillId="0" borderId="1" xfId="0" applyNumberFormat="1" applyFont="1" applyBorder="1" applyAlignment="1">
      <alignment horizontal="center" vertical="center" wrapText="1"/>
    </xf>
    <xf numFmtId="9" fontId="40" fillId="0" borderId="5" xfId="0" applyNumberFormat="1" applyFont="1" applyBorder="1" applyAlignment="1">
      <alignment horizontal="center" vertical="center" wrapText="1"/>
    </xf>
    <xf numFmtId="9" fontId="40" fillId="0" borderId="3" xfId="0" applyNumberFormat="1" applyFont="1" applyBorder="1" applyAlignment="1">
      <alignment horizontal="center" vertical="center" wrapText="1"/>
    </xf>
    <xf numFmtId="9" fontId="49" fillId="0" borderId="1" xfId="0" applyNumberFormat="1" applyFont="1" applyBorder="1" applyAlignment="1">
      <alignment horizontal="center" vertical="center"/>
    </xf>
    <xf numFmtId="9" fontId="49" fillId="0" borderId="5" xfId="0" applyNumberFormat="1" applyFont="1" applyBorder="1" applyAlignment="1">
      <alignment horizontal="center" vertical="center"/>
    </xf>
    <xf numFmtId="9" fontId="49" fillId="0" borderId="3" xfId="0" applyNumberFormat="1" applyFont="1" applyBorder="1" applyAlignment="1">
      <alignment horizontal="center" vertical="center"/>
    </xf>
    <xf numFmtId="9" fontId="49" fillId="0" borderId="1" xfId="0" applyNumberFormat="1" applyFont="1" applyBorder="1" applyAlignment="1">
      <alignment horizontal="center" vertical="center" wrapText="1"/>
    </xf>
    <xf numFmtId="9" fontId="49" fillId="0" borderId="5" xfId="0" applyNumberFormat="1" applyFont="1" applyBorder="1" applyAlignment="1">
      <alignment horizontal="center" vertical="center" wrapText="1"/>
    </xf>
    <xf numFmtId="9" fontId="49" fillId="0" borderId="3" xfId="0" applyNumberFormat="1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9" fontId="44" fillId="0" borderId="1" xfId="1" applyFont="1" applyBorder="1" applyAlignment="1">
      <alignment horizontal="center" vertical="center" wrapText="1"/>
    </xf>
    <xf numFmtId="9" fontId="44" fillId="0" borderId="5" xfId="1" applyFont="1" applyBorder="1" applyAlignment="1">
      <alignment horizontal="center" vertical="center" wrapText="1"/>
    </xf>
    <xf numFmtId="9" fontId="44" fillId="0" borderId="3" xfId="1" applyFont="1" applyBorder="1" applyAlignment="1">
      <alignment horizontal="center" vertical="center" wrapText="1"/>
    </xf>
    <xf numFmtId="9" fontId="49" fillId="0" borderId="1" xfId="1" applyFont="1" applyBorder="1" applyAlignment="1">
      <alignment horizontal="center" vertical="center"/>
    </xf>
    <xf numFmtId="9" fontId="49" fillId="0" borderId="5" xfId="1" applyFont="1" applyBorder="1" applyAlignment="1">
      <alignment horizontal="center" vertical="center"/>
    </xf>
    <xf numFmtId="9" fontId="49" fillId="0" borderId="3" xfId="1" applyFont="1" applyBorder="1" applyAlignment="1">
      <alignment horizontal="center" vertical="center"/>
    </xf>
    <xf numFmtId="10" fontId="44" fillId="0" borderId="1" xfId="0" applyNumberFormat="1" applyFont="1" applyBorder="1" applyAlignment="1">
      <alignment horizontal="center" vertical="center" wrapText="1"/>
    </xf>
    <xf numFmtId="10" fontId="44" fillId="0" borderId="5" xfId="0" applyNumberFormat="1" applyFont="1" applyBorder="1" applyAlignment="1">
      <alignment horizontal="center" vertical="center" wrapText="1"/>
    </xf>
    <xf numFmtId="10" fontId="44" fillId="0" borderId="3" xfId="0" applyNumberFormat="1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10" fontId="49" fillId="0" borderId="1" xfId="0" applyNumberFormat="1" applyFont="1" applyBorder="1" applyAlignment="1">
      <alignment horizontal="center" vertical="center"/>
    </xf>
    <xf numFmtId="10" fontId="49" fillId="0" borderId="5" xfId="0" applyNumberFormat="1" applyFont="1" applyBorder="1" applyAlignment="1">
      <alignment horizontal="center" vertical="center"/>
    </xf>
    <xf numFmtId="10" fontId="49" fillId="0" borderId="3" xfId="0" applyNumberFormat="1" applyFont="1" applyBorder="1" applyAlignment="1">
      <alignment horizontal="center" vertical="center"/>
    </xf>
    <xf numFmtId="9" fontId="49" fillId="2" borderId="1" xfId="0" applyNumberFormat="1" applyFont="1" applyFill="1" applyBorder="1" applyAlignment="1">
      <alignment horizontal="center" vertical="center" wrapText="1"/>
    </xf>
    <xf numFmtId="9" fontId="49" fillId="2" borderId="5" xfId="0" applyNumberFormat="1" applyFont="1" applyFill="1" applyBorder="1" applyAlignment="1">
      <alignment horizontal="center" vertical="center" wrapText="1"/>
    </xf>
    <xf numFmtId="9" fontId="49" fillId="2" borderId="3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 2" xfId="2" xr:uid="{00000000-0005-0000-0000-000001000000}"/>
    <cellStyle name="Porcentaje" xfId="1" builtinId="5"/>
  </cellStyles>
  <dxfs count="0"/>
  <tableStyles count="0" defaultTableStyle="TableStyleMedium9" defaultPivotStyle="PivotStyleLight16"/>
  <colors>
    <mruColors>
      <color rgb="FFF2FC70"/>
      <color rgb="FFF8F8F8"/>
      <color rgb="FFBB1BBF"/>
      <color rgb="FFCC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Consolidado1!$C$6:$C$9</c:f>
              <c:strCache>
                <c:ptCount val="4"/>
                <c:pt idx="0">
                  <c:v>Porcentaje de seguimientos al plan estratégico</c:v>
                </c:pt>
                <c:pt idx="1">
                  <c:v>Porcentaje de seguimientos a los planes de acción</c:v>
                </c:pt>
                <c:pt idx="2">
                  <c:v>Porcentaje de elaboración de los planes y programas de la entidad</c:v>
                </c:pt>
                <c:pt idx="3">
                  <c:v>Porcentaje de Cumplimiento  de actividades realizadas para aplicar los principios de la  de transparencia y MIPG</c:v>
                </c:pt>
              </c:strCache>
            </c:strRef>
          </c:cat>
          <c:val>
            <c:numRef>
              <c:f>Consolidado1!$G$6:$G$9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0.88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B6-4003-8E55-08D9DE27C6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Consolidado1!$C$85:$C$89</c:f>
              <c:strCache>
                <c:ptCount val="5"/>
                <c:pt idx="0">
                  <c:v>Porcentaje de cumplimiento de las actividades de adquisición y/o actualización  de tecnología</c:v>
                </c:pt>
                <c:pt idx="1">
                  <c:v>Porcentaje  de cumplimiento de las actividades de capacitación de los sujetos de control para la rendición de la cuenta</c:v>
                </c:pt>
                <c:pt idx="2">
                  <c:v>Porcentaje  de cumplimiento de actualizaciones de la pagina WEB</c:v>
                </c:pt>
                <c:pt idx="3">
                  <c:v>Porcentaje  de avance de la estrategia de gobierno digital</c:v>
                </c:pt>
                <c:pt idx="4">
                  <c:v>Porcentaje de cumplimiento del programa de mantenimiento preventivo de equipos</c:v>
                </c:pt>
              </c:strCache>
            </c:strRef>
          </c:cat>
          <c:val>
            <c:numRef>
              <c:f>Consolidado1!$G$85:$G$89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24-4C10-872F-D557919BD0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Consolidado1!$C$92:$C$98</c:f>
              <c:strCache>
                <c:ptCount val="7"/>
                <c:pt idx="0">
                  <c:v>Porcentaje de  Respuestas de actuaciones Judiciales  provenientes de los Tribunales y Juzgados de la ciudad .</c:v>
                </c:pt>
                <c:pt idx="1">
                  <c:v>Porcentaje de  Conceptos  de Urgencias Manifiestas Emitidos dentro de los términos de ley</c:v>
                </c:pt>
                <c:pt idx="2">
                  <c:v>Porcentaje de  Conceptos  de Calamidad Publica emitidos dentro de los términos de ley</c:v>
                </c:pt>
                <c:pt idx="3">
                  <c:v>Porcentaje de  Derechos de Petición contestados oportunamente</c:v>
                </c:pt>
                <c:pt idx="4">
                  <c:v>Porcentaje de  Conceptos Jurídicos Atendidos</c:v>
                </c:pt>
                <c:pt idx="5">
                  <c:v>Porcentaje de  cumplimiento del Plan de Contratación</c:v>
                </c:pt>
                <c:pt idx="6">
                  <c:v>Porcentaje de   Autos Proyectados dentro de los términos establecidos en la ley</c:v>
                </c:pt>
              </c:strCache>
            </c:strRef>
          </c:cat>
          <c:val>
            <c:numRef>
              <c:f>Consolidado1!$G$92:$G$98</c:f>
              <c:numCache>
                <c:formatCode>0%</c:formatCode>
                <c:ptCount val="7"/>
                <c:pt idx="0">
                  <c:v>1</c:v>
                </c:pt>
                <c:pt idx="1">
                  <c:v>0.91</c:v>
                </c:pt>
                <c:pt idx="2">
                  <c:v>0.94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2-4A5C-AAF8-01BD900DDB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Consolidado1!$C$101:$C$103</c:f>
              <c:strCache>
                <c:ptCount val="3"/>
                <c:pt idx="0">
                  <c:v>Porcentaje de ejecución presupuestal de gastos</c:v>
                </c:pt>
                <c:pt idx="1">
                  <c:v>Porcentaje de  elaboración del  PAC</c:v>
                </c:pt>
                <c:pt idx="2">
                  <c:v>Porcentaje de Cumplimiento del Informe Financiero</c:v>
                </c:pt>
              </c:strCache>
            </c:strRef>
          </c:cat>
          <c:val>
            <c:numRef>
              <c:f>Consolidado1!$G$101:$G$103</c:f>
              <c:numCache>
                <c:formatCode>0%</c:formatCode>
                <c:ptCount val="3"/>
                <c:pt idx="0">
                  <c:v>0.95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F-42B0-8ECC-9A7FB95EBC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Consolidado1!$C$106:$C$107</c:f>
              <c:strCache>
                <c:ptCount val="2"/>
                <c:pt idx="0">
                  <c:v>Porcentaje  de Cumplimiento en Presentación de Informes de Contabilidad a la CGN</c:v>
                </c:pt>
                <c:pt idx="1">
                  <c:v>Porcentaje de presentación de informes de la deuda publica</c:v>
                </c:pt>
              </c:strCache>
            </c:strRef>
          </c:cat>
          <c:val>
            <c:numRef>
              <c:f>Consolidado1!$G$106:$G$107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C-4C83-B864-B3616E740C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Consolidado1!$C$110:$C$111</c:f>
              <c:strCache>
                <c:ptCount val="2"/>
                <c:pt idx="0">
                  <c:v>Porcentaje de Gestión de Recaudo</c:v>
                </c:pt>
                <c:pt idx="1">
                  <c:v>Porcentaje de informes de tesorería</c:v>
                </c:pt>
              </c:strCache>
            </c:strRef>
          </c:cat>
          <c:val>
            <c:numRef>
              <c:f>Consolidado1!$G$110:$G$111</c:f>
              <c:numCache>
                <c:formatCode>0%</c:formatCode>
                <c:ptCount val="2"/>
                <c:pt idx="0">
                  <c:v>0.99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D-4B58-947B-E4C8DA1E90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Consolidado1!$C$114:$C$116</c:f>
              <c:strCache>
                <c:ptCount val="3"/>
                <c:pt idx="0">
                  <c:v>Porcentaje  de Ejecución del Plan Adquisición  de Bienes y Servicios.</c:v>
                </c:pt>
                <c:pt idx="1">
                  <c:v>Porcentaje  de necesidades satisfechas  en el Suministro de Bienes </c:v>
                </c:pt>
                <c:pt idx="2">
                  <c:v>Porcentaje de Informe de Inventarios</c:v>
                </c:pt>
              </c:strCache>
            </c:strRef>
          </c:cat>
          <c:val>
            <c:numRef>
              <c:f>Consolidado1!$G$114:$G$116</c:f>
              <c:numCache>
                <c:formatCode>0%</c:formatCode>
                <c:ptCount val="3"/>
                <c:pt idx="0">
                  <c:v>0.82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2-429D-AAD2-FE3EFA4E8F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Consolidado1!$C$119:$C$121</c:f>
              <c:strCache>
                <c:ptCount val="3"/>
                <c:pt idx="0">
                  <c:v>Porcentaje de necesidades satisfechas</c:v>
                </c:pt>
                <c:pt idx="1">
                  <c:v>Porcentaje de cumplimiento de las inspecciones a la infraestructura</c:v>
                </c:pt>
                <c:pt idx="2">
                  <c:v>Porcentaje  Cumplimiento del Plan de Mantenimiento preventivo y  correctivo de Infraestructura y equipos</c:v>
                </c:pt>
              </c:strCache>
            </c:strRef>
          </c:cat>
          <c:val>
            <c:numRef>
              <c:f>Consolidado1!$G$119:$G$121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E-4B2E-8904-EB7A6453B6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Consolidado1!$C$124:$C$128</c:f>
              <c:strCache>
                <c:ptCount val="5"/>
                <c:pt idx="0">
                  <c:v>Porcentaje en la atención de Certificados</c:v>
                </c:pt>
                <c:pt idx="1">
                  <c:v>Porcentaje  de solicitudes 
 de préstamos de documentos atendidos oportunamente
</c:v>
                </c:pt>
                <c:pt idx="2">
                  <c:v>Porcentaje de actividades cumplidas del SIC</c:v>
                </c:pt>
                <c:pt idx="3">
                  <c:v>Porcentaje de actividades cumplidas del programa del PGD</c:v>
                </c:pt>
                <c:pt idx="4">
                  <c:v>Porcentaje Derecho de Petición contestados de forma oportuna</c:v>
                </c:pt>
              </c:strCache>
            </c:strRef>
          </c:cat>
          <c:val>
            <c:numRef>
              <c:f>Consolidado1!$G$124:$G$128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B-4DE3-80D4-515BC2002F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Consolidado1!$C$12:$C$14</c:f>
              <c:strCache>
                <c:ptCount val="3"/>
                <c:pt idx="0">
                  <c:v>Porcentaje de cumplimiento de la actividad Rendición de Cuentas</c:v>
                </c:pt>
                <c:pt idx="1">
                  <c:v>Porcentaje de cumplimiento de actividades para fortalecer la aplicación de principios éticos en las actuaciones de la entidad</c:v>
                </c:pt>
                <c:pt idx="2">
                  <c:v>Cumplimiento de las revisiones los esquemas de publicación de la entidad</c:v>
                </c:pt>
              </c:strCache>
            </c:strRef>
          </c:cat>
          <c:val>
            <c:numRef>
              <c:f>Consolidado1!$G$12:$G$14</c:f>
              <c:numCache>
                <c:formatCode>0%</c:formatCode>
                <c:ptCount val="3"/>
                <c:pt idx="0">
                  <c:v>1</c:v>
                </c:pt>
                <c:pt idx="1">
                  <c:v>0.66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2-47DB-9C52-4BC7DE78BA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Consolidado1!$C$17:$C$24</c:f>
              <c:strCache>
                <c:ptCount val="8"/>
                <c:pt idx="0">
                  <c:v>Porcentaje de cumplimiento del programa de seguimiento de municipios</c:v>
                </c:pt>
                <c:pt idx="1">
                  <c:v>Porcentaje del cumplimiento del Programa de Auditorias Internas</c:v>
                </c:pt>
                <c:pt idx="2">
                  <c:v>Porcentaje de cumplimiento de los planes de mejoramiento originados de hallazgos Identificadas en auditoria internas</c:v>
                </c:pt>
                <c:pt idx="3">
                  <c:v>Porcentaje de cumplimiento de los planes de mejoramiento originados por hallazgos identificados por la AGR</c:v>
                </c:pt>
                <c:pt idx="4">
                  <c:v>Porcentaje de reuniones de comités de control interno realizados </c:v>
                </c:pt>
                <c:pt idx="5">
                  <c:v>Porcentaje de cumplimiento en los seguimientos de los planes específicos  definidos en la entidad</c:v>
                </c:pt>
                <c:pt idx="6">
                  <c:v>Porcentaje de cumplimiento de los indicadores de gestión de los procesos del SGC</c:v>
                </c:pt>
                <c:pt idx="7">
                  <c:v>Porcentaje de informes de la oficina de control Interno Presentados</c:v>
                </c:pt>
              </c:strCache>
            </c:strRef>
          </c:cat>
          <c:val>
            <c:numRef>
              <c:f>Consolidado1!$G$17:$G$24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0.74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F-4C90-8D9B-2CE6D2F2AF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Consolidado1!$C$27:$C$37</c:f>
              <c:strCache>
                <c:ptCount val="11"/>
                <c:pt idx="0">
                  <c:v>Porcentaje de cumplimiento de auditorias Financiera y de Gestión</c:v>
                </c:pt>
                <c:pt idx="1">
                  <c:v>Porcentaje de cumplimiento de auditorías de Cumplimiento</c:v>
                </c:pt>
                <c:pt idx="2">
                  <c:v>Porcentaje de cumplimiento  de actuaciones Especiales -Dictamen Estados financieros</c:v>
                </c:pt>
                <c:pt idx="3">
                  <c:v>Porcentaje de cumplimiento  de actuaciones Especiales -revisión y fenecimiento de la cuenta</c:v>
                </c:pt>
                <c:pt idx="4">
                  <c:v>Porcentaje de cumplimiento de actuaciones Especiales-Atención de Denuncias</c:v>
                </c:pt>
                <c:pt idx="5">
                  <c:v>Porcentaje de cuentas no rendidas y reportadas para proceso administrativo sancionatorio</c:v>
                </c:pt>
                <c:pt idx="6">
                  <c:v>Porcentaje de cuentas  revisadas con inobservancia de los requisitos en la presentación y reportadas para proceso administrativo sancionatorio</c:v>
                </c:pt>
                <c:pt idx="7">
                  <c:v>Porcentaje de cuentas revisadas en total</c:v>
                </c:pt>
                <c:pt idx="8">
                  <c:v>Porcentaje de hallazgos de auditoria trasladados oportunamente al despacho del contralor</c:v>
                </c:pt>
                <c:pt idx="9">
                  <c:v>Porcentaje de cumplimiento del (PVCFT)</c:v>
                </c:pt>
                <c:pt idx="10">
                  <c:v>Porcentaje de avance en la implementación  de la nueva GAT </c:v>
                </c:pt>
              </c:strCache>
            </c:strRef>
          </c:cat>
          <c:val>
            <c:numRef>
              <c:f>Consolidado1!$G$27:$G$37</c:f>
              <c:numCache>
                <c:formatCode>0%</c:formatCode>
                <c:ptCount val="11"/>
                <c:pt idx="0">
                  <c:v>1</c:v>
                </c:pt>
                <c:pt idx="1">
                  <c:v>0.95</c:v>
                </c:pt>
                <c:pt idx="2">
                  <c:v>1</c:v>
                </c:pt>
                <c:pt idx="3">
                  <c:v>1</c:v>
                </c:pt>
                <c:pt idx="4">
                  <c:v>0.86</c:v>
                </c:pt>
                <c:pt idx="5">
                  <c:v>1</c:v>
                </c:pt>
                <c:pt idx="6">
                  <c:v>0.3</c:v>
                </c:pt>
                <c:pt idx="7">
                  <c:v>0.98</c:v>
                </c:pt>
                <c:pt idx="8">
                  <c:v>1</c:v>
                </c:pt>
                <c:pt idx="9">
                  <c:v>0.96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C-4E4B-B086-4F7F2470B7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Consolidado1!$C$40:$C$47</c:f>
              <c:strCache>
                <c:ptCount val="8"/>
                <c:pt idx="0">
                  <c:v>Porcentaje de decisiones proferidas definitivas en procesos de la vigencia 2016</c:v>
                </c:pt>
                <c:pt idx="1">
                  <c:v>Porcentaje de decisiones proferidas definitivas de procesos de la vigencia 2017</c:v>
                </c:pt>
                <c:pt idx="2">
                  <c:v>Porcentaje de decisiones proferidas en primera instancia de procesos de la vigencia  2018</c:v>
                </c:pt>
                <c:pt idx="3">
                  <c:v>Porcentaje de decisiones proferidas en primera instancia de procesos de la vigencia  2019</c:v>
                </c:pt>
                <c:pt idx="4">
                  <c:v>Porcentaje de decisiones proferidas en primera instancia de procesos de la vigencia  2020</c:v>
                </c:pt>
                <c:pt idx="5">
                  <c:v>Porcentaje de Antecedentes avocados en la  vigencia 2021</c:v>
                </c:pt>
                <c:pt idx="6">
                  <c:v>Porcentaje de traslados oportunos  a Jurisdicción Coactiva</c:v>
                </c:pt>
                <c:pt idx="7">
                  <c:v>Porcentaje de cumplimiento en las capacitaciones de RF</c:v>
                </c:pt>
              </c:strCache>
            </c:strRef>
          </c:cat>
          <c:val>
            <c:numRef>
              <c:f>Consolidado1!$G$40:$G$47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4-4B21-8138-E402D21CAD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Consolidado1!$C$50:$C$53</c:f>
              <c:strCache>
                <c:ptCount val="4"/>
                <c:pt idx="0">
                  <c:v>Porcentaje de los antecedentes avocados durante la vigencia 2021</c:v>
                </c:pt>
                <c:pt idx="1">
                  <c:v>Porcentaje  de  procesos administrativos
sancionatorios fiscales con resolución sancionatoria notificada y/o Archivos
</c:v>
                </c:pt>
                <c:pt idx="2">
                  <c:v>Porcentaje de PAS en riesgo de caducidad  dentro de los términos legales</c:v>
                </c:pt>
                <c:pt idx="3">
                  <c:v>Porcentaje  de traslados oportunos de títulos ejecutoriados  a Jurisdicción Coactiva</c:v>
                </c:pt>
              </c:strCache>
            </c:strRef>
          </c:cat>
          <c:val>
            <c:numRef>
              <c:f>Consolidado1!$G$50:$G$53</c:f>
              <c:numCache>
                <c:formatCode>0%</c:formatCode>
                <c:ptCount val="4"/>
                <c:pt idx="0">
                  <c:v>1</c:v>
                </c:pt>
                <c:pt idx="1">
                  <c:v>0.96</c:v>
                </c:pt>
                <c:pt idx="2" formatCode="General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C-4E28-BAF7-F2B51229FB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Consolidado1!$C$56:$C$62</c:f>
              <c:strCache>
                <c:ptCount val="7"/>
                <c:pt idx="0">
                  <c:v>Porcentaje de títulos avocados</c:v>
                </c:pt>
                <c:pt idx="1">
                  <c:v>Porcentaje de cobro persuasivo</c:v>
                </c:pt>
                <c:pt idx="2">
                  <c:v>Porcentaje de mandamientos de pagos </c:v>
                </c:pt>
                <c:pt idx="3">
                  <c:v>Porcentaje de notificación mandamientos de pago.</c:v>
                </c:pt>
                <c:pt idx="4">
                  <c:v>Búsqueda de bienes a distintas entidades</c:v>
                </c:pt>
                <c:pt idx="5">
                  <c:v>Practicas de  Medidas cautelares</c:v>
                </c:pt>
                <c:pt idx="6">
                  <c:v>Porcentaje de Recuperación de cartera</c:v>
                </c:pt>
              </c:strCache>
            </c:strRef>
          </c:cat>
          <c:val>
            <c:numRef>
              <c:f>Consolidado1!$G$56:$G$62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0.51</c:v>
                </c:pt>
                <c:pt idx="4">
                  <c:v>0.83</c:v>
                </c:pt>
                <c:pt idx="5">
                  <c:v>1</c:v>
                </c:pt>
                <c:pt idx="6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F-40FD-B54F-F03CD73C0D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Consolidado1!$C$65:$C$74</c:f>
              <c:strCache>
                <c:ptCount val="10"/>
                <c:pt idx="0">
                  <c:v>Porcentaje de denuncias con respuesta de trámite en los primeros quince días.</c:v>
                </c:pt>
                <c:pt idx="1">
                  <c:v>Porcentaje de denuncias presentadas en el Comité de Denuncias</c:v>
                </c:pt>
                <c:pt idx="2">
                  <c:v>Porcentaje denuncias presentadas de no competencia de la Contraloría Departamental de Bolívar </c:v>
                </c:pt>
                <c:pt idx="3">
                  <c:v>Porcentaje de denuncias radicadas en 2020 resueltas por el Área en el año 2021</c:v>
                </c:pt>
                <c:pt idx="4">
                  <c:v>Porcentaje de denuncias radicadas en 2021 resueltas por el Área en el año 2021</c:v>
                </c:pt>
                <c:pt idx="5">
                  <c:v>Porcentaje de Hallazgos resultantes de la atención de las denuncias</c:v>
                </c:pt>
                <c:pt idx="6">
                  <c:v>Porcentaje de Audiencias de Rendición de Cuentas programados</c:v>
                </c:pt>
                <c:pt idx="7">
                  <c:v>Porcentaje de Foros de control social programados</c:v>
                </c:pt>
                <c:pt idx="8">
                  <c:v>Porcentaje de Capacitaciones programadas en Formación en prácticas democráticas, participación ciudadana o gestión ambiental</c:v>
                </c:pt>
                <c:pt idx="9">
                  <c:v>Porcentaje de personas capacitadas en control social, participación ciudadana o trasparencia.</c:v>
                </c:pt>
              </c:strCache>
            </c:strRef>
          </c:cat>
          <c:val>
            <c:numRef>
              <c:f>Consolidado1!$G$65:$G$74</c:f>
              <c:numCache>
                <c:formatCode>0%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6-40B9-AA78-A52A964F2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Consolidado1!$C$77:$C$82</c:f>
              <c:strCache>
                <c:ptCount val="6"/>
                <c:pt idx="0">
                  <c:v>Porcentaje de Cumplimiento de las actividades de capacitación</c:v>
                </c:pt>
                <c:pt idx="1">
                  <c:v>Porcentaje de Empleados capacitados</c:v>
                </c:pt>
                <c:pt idx="2">
                  <c:v>Porcentaje de cumplimiento de la Inducción de Empleados</c:v>
                </c:pt>
                <c:pt idx="3">
                  <c:v>Porcentaje de Cumplimiento de las actividades de Bienestar social</c:v>
                </c:pt>
                <c:pt idx="4">
                  <c:v>Porcentaje de Cumplimiento de las actividades del programa de incentivos</c:v>
                </c:pt>
                <c:pt idx="5">
                  <c:v>Porcentaje de Cumplimiento de las actividades de pre pensionados</c:v>
                </c:pt>
              </c:strCache>
            </c:strRef>
          </c:cat>
          <c:val>
            <c:numRef>
              <c:f>Consolidado1!$G$77:$G$82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0.66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E-4DF0-B744-6916DE5ECE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3084664"/>
        <c:axId val="593082424"/>
      </c:barChart>
      <c:catAx>
        <c:axId val="59308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2424"/>
        <c:crosses val="autoZero"/>
        <c:auto val="1"/>
        <c:lblAlgn val="ctr"/>
        <c:lblOffset val="100"/>
        <c:noMultiLvlLbl val="0"/>
      </c:catAx>
      <c:valAx>
        <c:axId val="593082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308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2.png"/><Relationship Id="rId16" Type="http://schemas.openxmlformats.org/officeDocument/2006/relationships/chart" Target="../charts/chart14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330201</xdr:rowOff>
    </xdr:from>
    <xdr:to>
      <xdr:col>1</xdr:col>
      <xdr:colOff>0</xdr:colOff>
      <xdr:row>2</xdr:row>
      <xdr:rowOff>233262</xdr:rowOff>
    </xdr:to>
    <xdr:pic>
      <xdr:nvPicPr>
        <xdr:cNvPr id="2" name="Imagen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800" y="330201"/>
          <a:ext cx="3775075" cy="1112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866775</xdr:colOff>
      <xdr:row>96</xdr:row>
      <xdr:rowOff>0</xdr:rowOff>
    </xdr:to>
    <xdr:pic>
      <xdr:nvPicPr>
        <xdr:cNvPr id="5" name="Picture 4" descr="Dibujo103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945225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866775</xdr:colOff>
      <xdr:row>96</xdr:row>
      <xdr:rowOff>0</xdr:rowOff>
    </xdr:to>
    <xdr:pic>
      <xdr:nvPicPr>
        <xdr:cNvPr id="6" name="Picture 4" descr="Dibujo10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945225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5</xdr:row>
      <xdr:rowOff>76200</xdr:rowOff>
    </xdr:from>
    <xdr:to>
      <xdr:col>7</xdr:col>
      <xdr:colOff>7762875</xdr:colOff>
      <xdr:row>9</xdr:row>
      <xdr:rowOff>771525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7C36A5-A9DC-4E1F-8AEE-E78FAA413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171449</xdr:colOff>
      <xdr:row>11</xdr:row>
      <xdr:rowOff>47626</xdr:rowOff>
    </xdr:from>
    <xdr:to>
      <xdr:col>7</xdr:col>
      <xdr:colOff>7810500</xdr:colOff>
      <xdr:row>14</xdr:row>
      <xdr:rowOff>695326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7945D86-4264-48C6-844A-A20C43BED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114298</xdr:colOff>
      <xdr:row>16</xdr:row>
      <xdr:rowOff>171450</xdr:rowOff>
    </xdr:from>
    <xdr:to>
      <xdr:col>7</xdr:col>
      <xdr:colOff>7810499</xdr:colOff>
      <xdr:row>22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5901BE-AC2C-4E0E-A9AF-526049209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76199</xdr:colOff>
      <xdr:row>26</xdr:row>
      <xdr:rowOff>152399</xdr:rowOff>
    </xdr:from>
    <xdr:to>
      <xdr:col>7</xdr:col>
      <xdr:colOff>7743824</xdr:colOff>
      <xdr:row>32</xdr:row>
      <xdr:rowOff>685800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2EA9639-CE82-4D1D-B492-540B20501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161925</xdr:colOff>
      <xdr:row>39</xdr:row>
      <xdr:rowOff>476250</xdr:rowOff>
    </xdr:from>
    <xdr:to>
      <xdr:col>7</xdr:col>
      <xdr:colOff>7800976</xdr:colOff>
      <xdr:row>47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CE67132-C018-4AA7-A31A-753C9B047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123825</xdr:colOff>
      <xdr:row>49</xdr:row>
      <xdr:rowOff>95250</xdr:rowOff>
    </xdr:from>
    <xdr:to>
      <xdr:col>7</xdr:col>
      <xdr:colOff>7762876</xdr:colOff>
      <xdr:row>53</xdr:row>
      <xdr:rowOff>266700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6797C0F-66B0-473B-9560-E18EF5622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161925</xdr:colOff>
      <xdr:row>55</xdr:row>
      <xdr:rowOff>152399</xdr:rowOff>
    </xdr:from>
    <xdr:to>
      <xdr:col>7</xdr:col>
      <xdr:colOff>7800976</xdr:colOff>
      <xdr:row>62</xdr:row>
      <xdr:rowOff>38099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3BBE58F-F901-48CD-A707-268F4D391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104775</xdr:colOff>
      <xdr:row>64</xdr:row>
      <xdr:rowOff>190500</xdr:rowOff>
    </xdr:from>
    <xdr:to>
      <xdr:col>7</xdr:col>
      <xdr:colOff>7743826</xdr:colOff>
      <xdr:row>72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D4A0805F-F8C7-4AB3-8E1E-E8C3A5937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152401</xdr:colOff>
      <xdr:row>76</xdr:row>
      <xdr:rowOff>209549</xdr:rowOff>
    </xdr:from>
    <xdr:to>
      <xdr:col>7</xdr:col>
      <xdr:colOff>7677151</xdr:colOff>
      <xdr:row>82</xdr:row>
      <xdr:rowOff>457200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AB89CED-5FCA-4D11-BB5B-ABBBB2B15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228600</xdr:colOff>
      <xdr:row>84</xdr:row>
      <xdr:rowOff>171450</xdr:rowOff>
    </xdr:from>
    <xdr:to>
      <xdr:col>7</xdr:col>
      <xdr:colOff>7753350</xdr:colOff>
      <xdr:row>89</xdr:row>
      <xdr:rowOff>9526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41CBDF1-5F95-46CA-8B7D-63E4D0CC2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333375</xdr:colOff>
      <xdr:row>91</xdr:row>
      <xdr:rowOff>571500</xdr:rowOff>
    </xdr:from>
    <xdr:to>
      <xdr:col>7</xdr:col>
      <xdr:colOff>7800975</xdr:colOff>
      <xdr:row>97</xdr:row>
      <xdr:rowOff>419100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2132209-3C61-4870-889D-E0C96DA64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171450</xdr:colOff>
      <xdr:row>100</xdr:row>
      <xdr:rowOff>161924</xdr:rowOff>
    </xdr:from>
    <xdr:to>
      <xdr:col>7</xdr:col>
      <xdr:colOff>7696200</xdr:colOff>
      <xdr:row>103</xdr:row>
      <xdr:rowOff>419099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E231389-58A0-4A54-B670-3459B5F13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161925</xdr:colOff>
      <xdr:row>105</xdr:row>
      <xdr:rowOff>133350</xdr:rowOff>
    </xdr:from>
    <xdr:to>
      <xdr:col>7</xdr:col>
      <xdr:colOff>7686675</xdr:colOff>
      <xdr:row>107</xdr:row>
      <xdr:rowOff>333375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8F0F6CD-4732-4E8B-8208-E83871EE8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171450</xdr:colOff>
      <xdr:row>109</xdr:row>
      <xdr:rowOff>66675</xdr:rowOff>
    </xdr:from>
    <xdr:to>
      <xdr:col>7</xdr:col>
      <xdr:colOff>7696200</xdr:colOff>
      <xdr:row>111</xdr:row>
      <xdr:rowOff>447675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B883821-592E-491C-BC85-6E48CC495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190500</xdr:colOff>
      <xdr:row>113</xdr:row>
      <xdr:rowOff>247650</xdr:rowOff>
    </xdr:from>
    <xdr:to>
      <xdr:col>7</xdr:col>
      <xdr:colOff>7715250</xdr:colOff>
      <xdr:row>116</xdr:row>
      <xdr:rowOff>285750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A2C27A74-D87D-4AAF-9E56-C7589A4F9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161925</xdr:colOff>
      <xdr:row>118</xdr:row>
      <xdr:rowOff>85725</xdr:rowOff>
    </xdr:from>
    <xdr:to>
      <xdr:col>7</xdr:col>
      <xdr:colOff>7686675</xdr:colOff>
      <xdr:row>121</xdr:row>
      <xdr:rowOff>542925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BA69F204-A0EF-44A0-8692-9F99A3368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104775</xdr:colOff>
      <xdr:row>123</xdr:row>
      <xdr:rowOff>123825</xdr:rowOff>
    </xdr:from>
    <xdr:to>
      <xdr:col>7</xdr:col>
      <xdr:colOff>7629525</xdr:colOff>
      <xdr:row>128</xdr:row>
      <xdr:rowOff>295275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633A4DB8-E95B-40A9-AB02-4530B3274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EPLANEACION/Downloads/Plan%20Estrategico%20CONSOLIDADO%20201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TEGIAS y OBJETIVOS"/>
      <sheetName val="por objetivos estrategicos"/>
      <sheetName val="POR OBJETIVOS ESTRAT"/>
    </sheetNames>
    <sheetDataSet>
      <sheetData sheetId="0" refreshError="1">
        <row r="3">
          <cell r="C3">
            <v>60</v>
          </cell>
        </row>
        <row r="4">
          <cell r="C4">
            <v>15</v>
          </cell>
        </row>
        <row r="5">
          <cell r="C5">
            <v>5</v>
          </cell>
        </row>
        <row r="6">
          <cell r="C6">
            <v>5</v>
          </cell>
        </row>
        <row r="10">
          <cell r="C10">
            <v>45</v>
          </cell>
        </row>
        <row r="11">
          <cell r="C11">
            <v>35</v>
          </cell>
        </row>
        <row r="12">
          <cell r="C12">
            <v>5</v>
          </cell>
        </row>
        <row r="13">
          <cell r="C13">
            <v>5</v>
          </cell>
        </row>
        <row r="14">
          <cell r="C14">
            <v>10</v>
          </cell>
        </row>
        <row r="17">
          <cell r="C17">
            <v>40</v>
          </cell>
        </row>
        <row r="18">
          <cell r="C18">
            <v>30</v>
          </cell>
        </row>
        <row r="19">
          <cell r="C19">
            <v>30</v>
          </cell>
        </row>
        <row r="22">
          <cell r="C22">
            <v>50</v>
          </cell>
        </row>
        <row r="23">
          <cell r="C23">
            <v>50</v>
          </cell>
        </row>
        <row r="30">
          <cell r="C30">
            <v>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9"/>
  <sheetViews>
    <sheetView topLeftCell="A209" zoomScale="80" zoomScaleNormal="80" zoomScaleSheetLayoutView="70" zoomScalePageLayoutView="90" workbookViewId="0">
      <selection activeCell="D221" sqref="D221:D222"/>
    </sheetView>
  </sheetViews>
  <sheetFormatPr baseColWidth="10" defaultColWidth="11.42578125" defaultRowHeight="15" x14ac:dyDescent="0.25"/>
  <cols>
    <col min="1" max="1" width="12.42578125" style="40" customWidth="1"/>
    <col min="2" max="2" width="6.28515625" style="40" customWidth="1"/>
    <col min="3" max="3" width="13.42578125" style="164" customWidth="1"/>
    <col min="4" max="4" width="27.42578125" style="165" customWidth="1"/>
    <col min="5" max="5" width="60.28515625" style="165" customWidth="1"/>
    <col min="6" max="6" width="14.85546875" style="167" customWidth="1"/>
    <col min="7" max="7" width="15" style="167" customWidth="1"/>
    <col min="8" max="8" width="14.5703125" style="167" customWidth="1"/>
    <col min="9" max="9" width="15.5703125" style="166" customWidth="1"/>
    <col min="10" max="10" width="15.85546875" style="167" customWidth="1"/>
    <col min="11" max="12" width="11.42578125" style="121" customWidth="1"/>
    <col min="13" max="23" width="11.42578125" style="121"/>
    <col min="24" max="16384" width="11.42578125" style="35"/>
  </cols>
  <sheetData>
    <row r="1" spans="1:23" ht="18.75" x14ac:dyDescent="0.25">
      <c r="A1" s="253" t="s">
        <v>53</v>
      </c>
      <c r="B1" s="253"/>
      <c r="C1" s="253"/>
      <c r="D1" s="253"/>
      <c r="E1" s="253"/>
      <c r="F1" s="253"/>
      <c r="G1" s="253"/>
      <c r="H1" s="253"/>
      <c r="I1" s="252" t="s">
        <v>213</v>
      </c>
      <c r="J1" s="252"/>
      <c r="K1" s="120"/>
    </row>
    <row r="2" spans="1:23" ht="106.5" customHeight="1" x14ac:dyDescent="0.25">
      <c r="A2" s="41" t="s">
        <v>13</v>
      </c>
      <c r="B2" s="62" t="s">
        <v>12</v>
      </c>
      <c r="C2" s="122" t="s">
        <v>9</v>
      </c>
      <c r="D2" s="123" t="s">
        <v>27</v>
      </c>
      <c r="E2" s="123" t="s">
        <v>28</v>
      </c>
      <c r="F2" s="87" t="s">
        <v>229</v>
      </c>
      <c r="G2" s="124" t="s">
        <v>231</v>
      </c>
      <c r="H2" s="124" t="s">
        <v>225</v>
      </c>
      <c r="I2" s="124" t="s">
        <v>232</v>
      </c>
      <c r="J2" s="124" t="s">
        <v>233</v>
      </c>
    </row>
    <row r="3" spans="1:23" ht="19.5" customHeight="1" x14ac:dyDescent="0.25">
      <c r="A3" s="47"/>
      <c r="B3" s="48"/>
      <c r="C3" s="125"/>
      <c r="D3" s="125"/>
      <c r="E3" s="126" t="s">
        <v>73</v>
      </c>
      <c r="F3" s="127"/>
      <c r="G3" s="127"/>
      <c r="H3" s="125"/>
      <c r="I3" s="128">
        <f>+I4+I36+I41+I52+I54</f>
        <v>20</v>
      </c>
      <c r="J3" s="128" t="e">
        <f>+J4+J36+J41+J52+J54</f>
        <v>#REF!</v>
      </c>
    </row>
    <row r="4" spans="1:23" s="53" customFormat="1" ht="29.25" customHeight="1" x14ac:dyDescent="0.3">
      <c r="A4" s="51"/>
      <c r="B4" s="52"/>
      <c r="C4" s="129"/>
      <c r="D4" s="130"/>
      <c r="E4" s="131" t="s">
        <v>55</v>
      </c>
      <c r="F4" s="185">
        <f>+'[1]ESTRATEGIAS y OBJETIVOS'!C3</f>
        <v>60</v>
      </c>
      <c r="G4" s="186">
        <f>SUM(G5:G35)</f>
        <v>60</v>
      </c>
      <c r="H4" s="187" t="e">
        <f>SUM(H5:H35)</f>
        <v>#REF!</v>
      </c>
      <c r="I4" s="132">
        <f>SUM(I5:I35)</f>
        <v>12.000000000000002</v>
      </c>
      <c r="J4" s="133" t="e">
        <f>SUM(J5:J35)</f>
        <v>#REF!</v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23" ht="91.5" customHeight="1" x14ac:dyDescent="0.25">
      <c r="A5" s="114" t="s">
        <v>14</v>
      </c>
      <c r="B5" s="101">
        <v>1</v>
      </c>
      <c r="C5" s="102" t="s">
        <v>11</v>
      </c>
      <c r="D5" s="106" t="s">
        <v>0</v>
      </c>
      <c r="E5" s="1" t="e">
        <f>#REF!</f>
        <v>#REF!</v>
      </c>
      <c r="F5" s="89" t="e">
        <f>#REF!</f>
        <v>#REF!</v>
      </c>
      <c r="G5" s="46">
        <v>4</v>
      </c>
      <c r="H5" s="46" t="e">
        <f>F5*G5</f>
        <v>#REF!</v>
      </c>
      <c r="I5" s="135">
        <f>(G5*20)/100</f>
        <v>0.8</v>
      </c>
      <c r="J5" s="136" t="e">
        <f>F5*I5</f>
        <v>#REF!</v>
      </c>
    </row>
    <row r="6" spans="1:23" ht="67.5" customHeight="1" x14ac:dyDescent="0.25">
      <c r="A6" s="113" t="s">
        <v>14</v>
      </c>
      <c r="B6" s="44">
        <v>2</v>
      </c>
      <c r="C6" s="105" t="s">
        <v>11</v>
      </c>
      <c r="D6" s="65" t="s">
        <v>1</v>
      </c>
      <c r="E6" s="1" t="e">
        <f>#REF!</f>
        <v>#REF!</v>
      </c>
      <c r="F6" s="89" t="e">
        <f>#REF!</f>
        <v>#REF!</v>
      </c>
      <c r="G6" s="46">
        <v>2</v>
      </c>
      <c r="H6" s="46" t="e">
        <f t="shared" ref="H6" si="0">F6*G6</f>
        <v>#REF!</v>
      </c>
      <c r="I6" s="135">
        <f t="shared" ref="I6:I35" si="1">(G6*20)/100</f>
        <v>0.4</v>
      </c>
      <c r="J6" s="136" t="e">
        <f t="shared" ref="J6:J35" si="2">F6*I6</f>
        <v>#REF!</v>
      </c>
    </row>
    <row r="7" spans="1:23" ht="54" customHeight="1" x14ac:dyDescent="0.25">
      <c r="A7" s="255" t="s">
        <v>38</v>
      </c>
      <c r="B7" s="254">
        <v>1</v>
      </c>
      <c r="C7" s="251" t="s">
        <v>11</v>
      </c>
      <c r="D7" s="256" t="s">
        <v>0</v>
      </c>
      <c r="E7" s="13" t="e">
        <f>#REF!</f>
        <v>#REF!</v>
      </c>
      <c r="F7" s="91" t="e">
        <f>#REF!</f>
        <v>#REF!</v>
      </c>
      <c r="G7" s="119">
        <v>2</v>
      </c>
      <c r="H7" s="137" t="e">
        <f t="shared" ref="H7:H35" si="3">+F7*G7</f>
        <v>#REF!</v>
      </c>
      <c r="I7" s="135">
        <f t="shared" si="1"/>
        <v>0.4</v>
      </c>
      <c r="J7" s="136" t="e">
        <f t="shared" si="2"/>
        <v>#REF!</v>
      </c>
    </row>
    <row r="8" spans="1:23" ht="41.25" customHeight="1" x14ac:dyDescent="0.25">
      <c r="A8" s="254"/>
      <c r="B8" s="254"/>
      <c r="C8" s="251"/>
      <c r="D8" s="257"/>
      <c r="E8" s="13" t="e">
        <f>#REF!</f>
        <v>#REF!</v>
      </c>
      <c r="F8" s="91" t="e">
        <f>#REF!</f>
        <v>#REF!</v>
      </c>
      <c r="G8" s="119">
        <v>2</v>
      </c>
      <c r="H8" s="137" t="e">
        <f t="shared" si="3"/>
        <v>#REF!</v>
      </c>
      <c r="I8" s="135">
        <f t="shared" si="1"/>
        <v>0.4</v>
      </c>
      <c r="J8" s="136" t="e">
        <f t="shared" si="2"/>
        <v>#REF!</v>
      </c>
    </row>
    <row r="9" spans="1:23" ht="63.75" customHeight="1" x14ac:dyDescent="0.25">
      <c r="A9" s="115" t="s">
        <v>38</v>
      </c>
      <c r="B9" s="44">
        <v>2</v>
      </c>
      <c r="C9" s="105" t="s">
        <v>147</v>
      </c>
      <c r="D9" s="65" t="s">
        <v>1</v>
      </c>
      <c r="E9" s="1" t="e">
        <f>#REF!</f>
        <v>#REF!</v>
      </c>
      <c r="F9" s="89" t="e">
        <f>#REF!</f>
        <v>#REF!</v>
      </c>
      <c r="G9" s="119">
        <v>2</v>
      </c>
      <c r="H9" s="137" t="e">
        <f t="shared" si="3"/>
        <v>#REF!</v>
      </c>
      <c r="I9" s="135">
        <f t="shared" si="1"/>
        <v>0.4</v>
      </c>
      <c r="J9" s="136" t="e">
        <f t="shared" si="2"/>
        <v>#REF!</v>
      </c>
    </row>
    <row r="10" spans="1:23" ht="71.25" x14ac:dyDescent="0.25">
      <c r="A10" s="117" t="s">
        <v>40</v>
      </c>
      <c r="B10" s="36">
        <v>15</v>
      </c>
      <c r="C10" s="6" t="s">
        <v>11</v>
      </c>
      <c r="D10" s="65" t="s">
        <v>228</v>
      </c>
      <c r="E10" s="13" t="e">
        <f>#REF!</f>
        <v>#REF!</v>
      </c>
      <c r="F10" s="91" t="e">
        <f>#REF!</f>
        <v>#REF!</v>
      </c>
      <c r="G10" s="119">
        <v>2</v>
      </c>
      <c r="H10" s="137" t="e">
        <f t="shared" si="3"/>
        <v>#REF!</v>
      </c>
      <c r="I10" s="135">
        <f t="shared" si="1"/>
        <v>0.4</v>
      </c>
      <c r="J10" s="136" t="e">
        <f t="shared" si="2"/>
        <v>#REF!</v>
      </c>
    </row>
    <row r="11" spans="1:23" ht="54" customHeight="1" x14ac:dyDescent="0.25">
      <c r="A11" s="117" t="s">
        <v>39</v>
      </c>
      <c r="B11" s="36">
        <v>6</v>
      </c>
      <c r="C11" s="6" t="s">
        <v>147</v>
      </c>
      <c r="D11" s="68" t="s">
        <v>201</v>
      </c>
      <c r="E11" s="2" t="e">
        <f>#REF!</f>
        <v>#REF!</v>
      </c>
      <c r="F11" s="89" t="e">
        <f>#REF!</f>
        <v>#REF!</v>
      </c>
      <c r="G11" s="135">
        <v>2</v>
      </c>
      <c r="H11" s="137" t="e">
        <f t="shared" si="3"/>
        <v>#REF!</v>
      </c>
      <c r="I11" s="135">
        <f t="shared" si="1"/>
        <v>0.4</v>
      </c>
      <c r="J11" s="136" t="e">
        <f t="shared" si="2"/>
        <v>#REF!</v>
      </c>
    </row>
    <row r="12" spans="1:23" ht="34.5" customHeight="1" x14ac:dyDescent="0.25">
      <c r="A12" s="113" t="s">
        <v>14</v>
      </c>
      <c r="B12" s="44">
        <v>7</v>
      </c>
      <c r="C12" s="103" t="s">
        <v>11</v>
      </c>
      <c r="D12" s="66" t="s">
        <v>5</v>
      </c>
      <c r="E12" s="1" t="e">
        <f>#REF!</f>
        <v>#REF!</v>
      </c>
      <c r="F12" s="89" t="e">
        <f>#REF!</f>
        <v>#REF!</v>
      </c>
      <c r="G12" s="46">
        <v>1</v>
      </c>
      <c r="H12" s="46" t="e">
        <f>F12*G12</f>
        <v>#REF!</v>
      </c>
      <c r="I12" s="135">
        <f t="shared" si="1"/>
        <v>0.2</v>
      </c>
      <c r="J12" s="136" t="e">
        <f t="shared" si="2"/>
        <v>#REF!</v>
      </c>
    </row>
    <row r="13" spans="1:23" ht="43.5" customHeight="1" x14ac:dyDescent="0.25">
      <c r="A13" s="115" t="s">
        <v>24</v>
      </c>
      <c r="B13" s="44">
        <v>6</v>
      </c>
      <c r="C13" s="6" t="s">
        <v>11</v>
      </c>
      <c r="D13" s="68" t="s">
        <v>201</v>
      </c>
      <c r="E13" s="2" t="e">
        <f>+#REF!</f>
        <v>#REF!</v>
      </c>
      <c r="F13" s="89" t="e">
        <f>+#REF!</f>
        <v>#REF!</v>
      </c>
      <c r="G13" s="119">
        <v>2</v>
      </c>
      <c r="H13" s="137" t="e">
        <f t="shared" si="3"/>
        <v>#REF!</v>
      </c>
      <c r="I13" s="135">
        <f t="shared" si="1"/>
        <v>0.4</v>
      </c>
      <c r="J13" s="136" t="e">
        <f t="shared" si="2"/>
        <v>#REF!</v>
      </c>
    </row>
    <row r="14" spans="1:23" ht="37.5" customHeight="1" x14ac:dyDescent="0.25">
      <c r="A14" s="115" t="s">
        <v>38</v>
      </c>
      <c r="B14" s="44">
        <v>7</v>
      </c>
      <c r="C14" s="105" t="s">
        <v>147</v>
      </c>
      <c r="D14" s="66" t="s">
        <v>5</v>
      </c>
      <c r="E14" s="10" t="e">
        <f>#REF!</f>
        <v>#REF!</v>
      </c>
      <c r="F14" s="91" t="e">
        <f>#REF!</f>
        <v>#REF!</v>
      </c>
      <c r="G14" s="119">
        <v>1</v>
      </c>
      <c r="H14" s="137" t="e">
        <f t="shared" si="3"/>
        <v>#REF!</v>
      </c>
      <c r="I14" s="135">
        <f t="shared" si="1"/>
        <v>0.2</v>
      </c>
      <c r="J14" s="136" t="e">
        <f t="shared" si="2"/>
        <v>#REF!</v>
      </c>
    </row>
    <row r="15" spans="1:23" ht="28.5" x14ac:dyDescent="0.25">
      <c r="A15" s="115" t="s">
        <v>40</v>
      </c>
      <c r="B15" s="45">
        <v>6</v>
      </c>
      <c r="C15" s="6">
        <v>1.1000000000000001</v>
      </c>
      <c r="D15" s="63" t="s">
        <v>148</v>
      </c>
      <c r="E15" s="1" t="e">
        <f>#REF!</f>
        <v>#REF!</v>
      </c>
      <c r="F15" s="91" t="e">
        <f>#REF!</f>
        <v>#REF!</v>
      </c>
      <c r="G15" s="119">
        <v>2</v>
      </c>
      <c r="H15" s="137" t="e">
        <f t="shared" si="3"/>
        <v>#REF!</v>
      </c>
      <c r="I15" s="135">
        <f t="shared" si="1"/>
        <v>0.4</v>
      </c>
      <c r="J15" s="136" t="e">
        <f t="shared" si="2"/>
        <v>#REF!</v>
      </c>
    </row>
    <row r="16" spans="1:23" ht="42.75" x14ac:dyDescent="0.25">
      <c r="A16" s="113" t="s">
        <v>14</v>
      </c>
      <c r="B16" s="44">
        <v>8</v>
      </c>
      <c r="C16" s="103" t="s">
        <v>11</v>
      </c>
      <c r="D16" s="68" t="s">
        <v>6</v>
      </c>
      <c r="E16" s="1" t="e">
        <f>#REF!</f>
        <v>#REF!</v>
      </c>
      <c r="F16" s="91" t="e">
        <f>#REF!</f>
        <v>#REF!</v>
      </c>
      <c r="G16" s="46">
        <v>2</v>
      </c>
      <c r="H16" s="46" t="e">
        <f>F16*G16</f>
        <v>#REF!</v>
      </c>
      <c r="I16" s="135">
        <f t="shared" si="1"/>
        <v>0.4</v>
      </c>
      <c r="J16" s="136" t="e">
        <f t="shared" si="2"/>
        <v>#REF!</v>
      </c>
    </row>
    <row r="17" spans="1:10" ht="42.75" x14ac:dyDescent="0.25">
      <c r="A17" s="115" t="s">
        <v>38</v>
      </c>
      <c r="B17" s="44">
        <v>8</v>
      </c>
      <c r="C17" s="105" t="s">
        <v>147</v>
      </c>
      <c r="D17" s="68" t="s">
        <v>6</v>
      </c>
      <c r="E17" s="10" t="e">
        <f>#REF!</f>
        <v>#REF!</v>
      </c>
      <c r="F17" s="91" t="e">
        <f>#REF!</f>
        <v>#REF!</v>
      </c>
      <c r="G17" s="119">
        <v>1</v>
      </c>
      <c r="H17" s="137" t="e">
        <f t="shared" si="3"/>
        <v>#REF!</v>
      </c>
      <c r="I17" s="135">
        <f t="shared" si="1"/>
        <v>0.2</v>
      </c>
      <c r="J17" s="136" t="e">
        <f t="shared" si="2"/>
        <v>#REF!</v>
      </c>
    </row>
    <row r="18" spans="1:10" ht="27.75" customHeight="1" x14ac:dyDescent="0.25">
      <c r="A18" s="115" t="s">
        <v>40</v>
      </c>
      <c r="B18" s="45">
        <v>7</v>
      </c>
      <c r="C18" s="105">
        <v>1.1000000000000001</v>
      </c>
      <c r="D18" s="63" t="s">
        <v>149</v>
      </c>
      <c r="E18" s="1" t="e">
        <f>+#REF!</f>
        <v>#REF!</v>
      </c>
      <c r="F18" s="91" t="e">
        <f>+#REF!</f>
        <v>#REF!</v>
      </c>
      <c r="G18" s="119">
        <v>1</v>
      </c>
      <c r="H18" s="137" t="e">
        <f t="shared" si="3"/>
        <v>#REF!</v>
      </c>
      <c r="I18" s="135">
        <f t="shared" si="1"/>
        <v>0.2</v>
      </c>
      <c r="J18" s="136" t="e">
        <f t="shared" si="2"/>
        <v>#REF!</v>
      </c>
    </row>
    <row r="19" spans="1:10" ht="45.75" customHeight="1" x14ac:dyDescent="0.25">
      <c r="A19" s="113" t="s">
        <v>14</v>
      </c>
      <c r="B19" s="44">
        <v>9</v>
      </c>
      <c r="C19" s="6" t="s">
        <v>11</v>
      </c>
      <c r="D19" s="68" t="s">
        <v>7</v>
      </c>
      <c r="E19" s="1" t="e">
        <f>#REF!</f>
        <v>#REF!</v>
      </c>
      <c r="F19" s="91" t="e">
        <f>#REF!</f>
        <v>#REF!</v>
      </c>
      <c r="G19" s="46">
        <v>2</v>
      </c>
      <c r="H19" s="46" t="e">
        <f>F19*G19</f>
        <v>#REF!</v>
      </c>
      <c r="I19" s="135">
        <f t="shared" si="1"/>
        <v>0.4</v>
      </c>
      <c r="J19" s="136" t="e">
        <f t="shared" si="2"/>
        <v>#REF!</v>
      </c>
    </row>
    <row r="20" spans="1:10" ht="45.75" customHeight="1" x14ac:dyDescent="0.25">
      <c r="A20" s="115" t="s">
        <v>38</v>
      </c>
      <c r="B20" s="44">
        <v>9</v>
      </c>
      <c r="C20" s="6" t="s">
        <v>147</v>
      </c>
      <c r="D20" s="68" t="s">
        <v>7</v>
      </c>
      <c r="E20" s="10" t="e">
        <f>#REF!</f>
        <v>#REF!</v>
      </c>
      <c r="F20" s="91" t="e">
        <f>#REF!</f>
        <v>#REF!</v>
      </c>
      <c r="G20" s="119">
        <v>2</v>
      </c>
      <c r="H20" s="137" t="e">
        <f t="shared" si="3"/>
        <v>#REF!</v>
      </c>
      <c r="I20" s="135">
        <f t="shared" si="1"/>
        <v>0.4</v>
      </c>
      <c r="J20" s="136" t="e">
        <f t="shared" si="2"/>
        <v>#REF!</v>
      </c>
    </row>
    <row r="21" spans="1:10" ht="57.75" customHeight="1" x14ac:dyDescent="0.25">
      <c r="A21" s="115" t="s">
        <v>24</v>
      </c>
      <c r="B21" s="44">
        <v>3</v>
      </c>
      <c r="C21" s="6" t="s">
        <v>11</v>
      </c>
      <c r="D21" s="17" t="s">
        <v>18</v>
      </c>
      <c r="E21" s="5" t="e">
        <f>+#REF!</f>
        <v>#REF!</v>
      </c>
      <c r="F21" s="89" t="e">
        <f>+#REF!</f>
        <v>#REF!</v>
      </c>
      <c r="G21" s="119">
        <v>2</v>
      </c>
      <c r="H21" s="137" t="e">
        <f t="shared" si="3"/>
        <v>#REF!</v>
      </c>
      <c r="I21" s="135">
        <f t="shared" si="1"/>
        <v>0.4</v>
      </c>
      <c r="J21" s="136" t="e">
        <f t="shared" si="2"/>
        <v>#REF!</v>
      </c>
    </row>
    <row r="22" spans="1:10" ht="55.5" customHeight="1" x14ac:dyDescent="0.25">
      <c r="A22" s="118" t="s">
        <v>39</v>
      </c>
      <c r="B22" s="101">
        <v>3</v>
      </c>
      <c r="C22" s="105" t="s">
        <v>147</v>
      </c>
      <c r="D22" s="111" t="s">
        <v>18</v>
      </c>
      <c r="E22" s="4" t="e">
        <f>#REF!</f>
        <v>#REF!</v>
      </c>
      <c r="F22" s="90" t="e">
        <f>#REF!</f>
        <v>#REF!</v>
      </c>
      <c r="G22" s="119">
        <v>4</v>
      </c>
      <c r="H22" s="137" t="e">
        <f t="shared" si="3"/>
        <v>#REF!</v>
      </c>
      <c r="I22" s="135">
        <f t="shared" si="1"/>
        <v>0.8</v>
      </c>
      <c r="J22" s="136" t="e">
        <f t="shared" si="2"/>
        <v>#REF!</v>
      </c>
    </row>
    <row r="23" spans="1:10" ht="54.75" customHeight="1" x14ac:dyDescent="0.25">
      <c r="A23" s="115" t="s">
        <v>40</v>
      </c>
      <c r="B23" s="45">
        <v>12</v>
      </c>
      <c r="C23" s="6" t="s">
        <v>147</v>
      </c>
      <c r="D23" s="4" t="s">
        <v>202</v>
      </c>
      <c r="E23" s="13" t="e">
        <f>#REF!</f>
        <v>#REF!</v>
      </c>
      <c r="F23" s="193" t="e">
        <f>#REF!</f>
        <v>#REF!</v>
      </c>
      <c r="G23" s="119">
        <v>2</v>
      </c>
      <c r="H23" s="137" t="e">
        <f t="shared" si="3"/>
        <v>#REF!</v>
      </c>
      <c r="I23" s="135">
        <f t="shared" si="1"/>
        <v>0.4</v>
      </c>
      <c r="J23" s="136" t="e">
        <f t="shared" si="2"/>
        <v>#REF!</v>
      </c>
    </row>
    <row r="24" spans="1:10" ht="85.5" x14ac:dyDescent="0.25">
      <c r="A24" s="115" t="s">
        <v>24</v>
      </c>
      <c r="B24" s="44">
        <v>4</v>
      </c>
      <c r="C24" s="6" t="s">
        <v>11</v>
      </c>
      <c r="D24" s="4" t="s">
        <v>19</v>
      </c>
      <c r="E24" s="5" t="e">
        <f>+#REF!</f>
        <v>#REF!</v>
      </c>
      <c r="F24" s="89" t="e">
        <f>+#REF!</f>
        <v>#REF!</v>
      </c>
      <c r="G24" s="119">
        <v>2</v>
      </c>
      <c r="H24" s="137" t="e">
        <f t="shared" si="3"/>
        <v>#REF!</v>
      </c>
      <c r="I24" s="135">
        <f t="shared" si="1"/>
        <v>0.4</v>
      </c>
      <c r="J24" s="136" t="e">
        <f t="shared" si="2"/>
        <v>#REF!</v>
      </c>
    </row>
    <row r="25" spans="1:10" ht="48.75" customHeight="1" x14ac:dyDescent="0.25">
      <c r="A25" s="115" t="s">
        <v>39</v>
      </c>
      <c r="B25" s="44">
        <v>4</v>
      </c>
      <c r="C25" s="105" t="s">
        <v>147</v>
      </c>
      <c r="D25" s="4" t="s">
        <v>19</v>
      </c>
      <c r="E25" s="4" t="e">
        <f>#REF!</f>
        <v>#REF!</v>
      </c>
      <c r="F25" s="90" t="e">
        <f>#REF!</f>
        <v>#REF!</v>
      </c>
      <c r="G25" s="119">
        <v>2</v>
      </c>
      <c r="H25" s="137" t="e">
        <f t="shared" si="3"/>
        <v>#REF!</v>
      </c>
      <c r="I25" s="135">
        <f t="shared" si="1"/>
        <v>0.4</v>
      </c>
      <c r="J25" s="136" t="e">
        <f t="shared" si="2"/>
        <v>#REF!</v>
      </c>
    </row>
    <row r="26" spans="1:10" ht="53.25" customHeight="1" x14ac:dyDescent="0.25">
      <c r="A26" s="115" t="s">
        <v>46</v>
      </c>
      <c r="B26" s="44">
        <v>3</v>
      </c>
      <c r="C26" s="6" t="s">
        <v>11</v>
      </c>
      <c r="D26" s="10" t="s">
        <v>165</v>
      </c>
      <c r="E26" s="14" t="e">
        <f>#REF!</f>
        <v>#REF!</v>
      </c>
      <c r="F26" s="90" t="e">
        <f>#REF!</f>
        <v>#REF!</v>
      </c>
      <c r="G26" s="119">
        <v>2</v>
      </c>
      <c r="H26" s="137" t="e">
        <f t="shared" si="3"/>
        <v>#REF!</v>
      </c>
      <c r="I26" s="135">
        <f t="shared" si="1"/>
        <v>0.4</v>
      </c>
      <c r="J26" s="136" t="e">
        <f t="shared" si="2"/>
        <v>#REF!</v>
      </c>
    </row>
    <row r="27" spans="1:10" ht="56.25" customHeight="1" x14ac:dyDescent="0.25">
      <c r="A27" s="115" t="s">
        <v>46</v>
      </c>
      <c r="B27" s="44">
        <v>4</v>
      </c>
      <c r="C27" s="6" t="s">
        <v>11</v>
      </c>
      <c r="D27" s="10" t="s">
        <v>166</v>
      </c>
      <c r="E27" s="14" t="e">
        <f>#REF!</f>
        <v>#REF!</v>
      </c>
      <c r="F27" s="90" t="e">
        <f>#REF!</f>
        <v>#REF!</v>
      </c>
      <c r="G27" s="119">
        <v>2</v>
      </c>
      <c r="H27" s="137" t="e">
        <f t="shared" si="3"/>
        <v>#REF!</v>
      </c>
      <c r="I27" s="135">
        <f t="shared" si="1"/>
        <v>0.4</v>
      </c>
      <c r="J27" s="136" t="e">
        <f t="shared" si="2"/>
        <v>#REF!</v>
      </c>
    </row>
    <row r="28" spans="1:10" ht="45.75" customHeight="1" x14ac:dyDescent="0.25">
      <c r="A28" s="115" t="s">
        <v>46</v>
      </c>
      <c r="B28" s="44">
        <v>5</v>
      </c>
      <c r="C28" s="6" t="s">
        <v>11</v>
      </c>
      <c r="D28" s="64" t="s">
        <v>167</v>
      </c>
      <c r="E28" s="14" t="e">
        <f>#REF!</f>
        <v>#REF!</v>
      </c>
      <c r="F28" s="90" t="e">
        <f>#REF!</f>
        <v>#REF!</v>
      </c>
      <c r="G28" s="119">
        <v>1</v>
      </c>
      <c r="H28" s="137" t="e">
        <f t="shared" si="3"/>
        <v>#REF!</v>
      </c>
      <c r="I28" s="135">
        <f t="shared" si="1"/>
        <v>0.2</v>
      </c>
      <c r="J28" s="136" t="e">
        <f t="shared" si="2"/>
        <v>#REF!</v>
      </c>
    </row>
    <row r="29" spans="1:10" ht="35.25" customHeight="1" x14ac:dyDescent="0.25">
      <c r="A29" s="115" t="s">
        <v>46</v>
      </c>
      <c r="B29" s="44">
        <v>6</v>
      </c>
      <c r="C29" s="6" t="s">
        <v>11</v>
      </c>
      <c r="D29" s="64" t="s">
        <v>168</v>
      </c>
      <c r="E29" s="14" t="e">
        <f>#REF!</f>
        <v>#REF!</v>
      </c>
      <c r="F29" s="90" t="e">
        <f>#REF!</f>
        <v>#REF!</v>
      </c>
      <c r="G29" s="119">
        <v>1</v>
      </c>
      <c r="H29" s="137" t="e">
        <f t="shared" si="3"/>
        <v>#REF!</v>
      </c>
      <c r="I29" s="135">
        <f t="shared" si="1"/>
        <v>0.2</v>
      </c>
      <c r="J29" s="136" t="e">
        <f t="shared" si="2"/>
        <v>#REF!</v>
      </c>
    </row>
    <row r="30" spans="1:10" ht="71.25" x14ac:dyDescent="0.25">
      <c r="A30" s="115" t="s">
        <v>46</v>
      </c>
      <c r="B30" s="44">
        <v>7</v>
      </c>
      <c r="C30" s="6" t="s">
        <v>11</v>
      </c>
      <c r="D30" s="19" t="s">
        <v>169</v>
      </c>
      <c r="E30" s="14" t="e">
        <f>#REF!</f>
        <v>#REF!</v>
      </c>
      <c r="F30" s="90" t="e">
        <f>#REF!</f>
        <v>#REF!</v>
      </c>
      <c r="G30" s="119">
        <v>1</v>
      </c>
      <c r="H30" s="137" t="e">
        <f t="shared" si="3"/>
        <v>#REF!</v>
      </c>
      <c r="I30" s="135">
        <f t="shared" si="1"/>
        <v>0.2</v>
      </c>
      <c r="J30" s="136" t="e">
        <f t="shared" si="2"/>
        <v>#REF!</v>
      </c>
    </row>
    <row r="31" spans="1:10" ht="45.75" customHeight="1" x14ac:dyDescent="0.25">
      <c r="A31" s="115" t="s">
        <v>46</v>
      </c>
      <c r="B31" s="44">
        <v>8</v>
      </c>
      <c r="C31" s="6" t="s">
        <v>11</v>
      </c>
      <c r="D31" s="64" t="s">
        <v>170</v>
      </c>
      <c r="E31" s="14" t="e">
        <f>#REF!</f>
        <v>#REF!</v>
      </c>
      <c r="F31" s="90" t="e">
        <f>#REF!</f>
        <v>#REF!</v>
      </c>
      <c r="G31" s="119">
        <v>2</v>
      </c>
      <c r="H31" s="137" t="e">
        <f t="shared" si="3"/>
        <v>#REF!</v>
      </c>
      <c r="I31" s="135">
        <f t="shared" si="1"/>
        <v>0.4</v>
      </c>
      <c r="J31" s="136" t="e">
        <f t="shared" si="2"/>
        <v>#REF!</v>
      </c>
    </row>
    <row r="32" spans="1:10" ht="71.25" customHeight="1" x14ac:dyDescent="0.25">
      <c r="A32" s="115" t="s">
        <v>50</v>
      </c>
      <c r="B32" s="44">
        <v>3</v>
      </c>
      <c r="C32" s="6" t="s">
        <v>11</v>
      </c>
      <c r="D32" s="63" t="s">
        <v>179</v>
      </c>
      <c r="E32" s="20" t="e">
        <f>#REF!</f>
        <v>#REF!</v>
      </c>
      <c r="F32" s="90" t="e">
        <f>#REF!</f>
        <v>#REF!</v>
      </c>
      <c r="G32" s="119">
        <v>4</v>
      </c>
      <c r="H32" s="137" t="e">
        <f t="shared" si="3"/>
        <v>#REF!</v>
      </c>
      <c r="I32" s="135">
        <f t="shared" si="1"/>
        <v>0.8</v>
      </c>
      <c r="J32" s="136" t="e">
        <f t="shared" si="2"/>
        <v>#REF!</v>
      </c>
    </row>
    <row r="33" spans="1:10" ht="42.75" x14ac:dyDescent="0.25">
      <c r="A33" s="115" t="s">
        <v>193</v>
      </c>
      <c r="B33" s="44">
        <v>1</v>
      </c>
      <c r="C33" s="6">
        <v>1.1000000000000001</v>
      </c>
      <c r="D33" s="21" t="s">
        <v>194</v>
      </c>
      <c r="E33" s="15" t="e">
        <f>#REF!</f>
        <v>#REF!</v>
      </c>
      <c r="F33" s="90" t="e">
        <f>#REF!</f>
        <v>#REF!</v>
      </c>
      <c r="G33" s="119">
        <v>1</v>
      </c>
      <c r="H33" s="137" t="e">
        <f t="shared" si="3"/>
        <v>#REF!</v>
      </c>
      <c r="I33" s="135">
        <f t="shared" si="1"/>
        <v>0.2</v>
      </c>
      <c r="J33" s="136" t="e">
        <f t="shared" si="2"/>
        <v>#REF!</v>
      </c>
    </row>
    <row r="34" spans="1:10" ht="42.75" x14ac:dyDescent="0.25">
      <c r="A34" s="115" t="s">
        <v>193</v>
      </c>
      <c r="B34" s="44">
        <v>2</v>
      </c>
      <c r="C34" s="6">
        <v>1.1000000000000001</v>
      </c>
      <c r="D34" s="3" t="s">
        <v>195</v>
      </c>
      <c r="E34" s="15" t="e">
        <f>#REF!</f>
        <v>#REF!</v>
      </c>
      <c r="F34" s="90" t="e">
        <f>#REF!</f>
        <v>#REF!</v>
      </c>
      <c r="G34" s="119">
        <v>2</v>
      </c>
      <c r="H34" s="137" t="e">
        <f t="shared" si="3"/>
        <v>#REF!</v>
      </c>
      <c r="I34" s="135">
        <f t="shared" si="1"/>
        <v>0.4</v>
      </c>
      <c r="J34" s="136" t="e">
        <f t="shared" si="2"/>
        <v>#REF!</v>
      </c>
    </row>
    <row r="35" spans="1:10" ht="50.25" customHeight="1" x14ac:dyDescent="0.25">
      <c r="A35" s="115" t="s">
        <v>193</v>
      </c>
      <c r="B35" s="44">
        <v>3</v>
      </c>
      <c r="C35" s="6">
        <v>1.1000000000000001</v>
      </c>
      <c r="D35" s="3" t="s">
        <v>196</v>
      </c>
      <c r="E35" s="15" t="e">
        <f>#REF!</f>
        <v>#REF!</v>
      </c>
      <c r="F35" s="90" t="e">
        <f>#REF!</f>
        <v>#REF!</v>
      </c>
      <c r="G35" s="119">
        <v>2</v>
      </c>
      <c r="H35" s="137" t="e">
        <f t="shared" si="3"/>
        <v>#REF!</v>
      </c>
      <c r="I35" s="135">
        <f t="shared" si="1"/>
        <v>0.4</v>
      </c>
      <c r="J35" s="136" t="e">
        <f t="shared" si="2"/>
        <v>#REF!</v>
      </c>
    </row>
    <row r="36" spans="1:10" ht="26.25" customHeight="1" x14ac:dyDescent="0.25">
      <c r="A36" s="55"/>
      <c r="B36" s="56"/>
      <c r="C36" s="129"/>
      <c r="D36" s="130"/>
      <c r="E36" s="131" t="s">
        <v>54</v>
      </c>
      <c r="F36" s="139">
        <f>+'[1]ESTRATEGIAS y OBJETIVOS'!C4</f>
        <v>15</v>
      </c>
      <c r="G36" s="138">
        <f>SUM(G37:G40)</f>
        <v>15</v>
      </c>
      <c r="H36" s="163" t="e">
        <f>SUM(H37:H40)</f>
        <v>#REF!</v>
      </c>
      <c r="I36" s="132">
        <f>SUM(I37:I40)</f>
        <v>3</v>
      </c>
      <c r="J36" s="141" t="e">
        <f>SUM(J37:J40)</f>
        <v>#REF!</v>
      </c>
    </row>
    <row r="37" spans="1:10" ht="36.75" customHeight="1" x14ac:dyDescent="0.25">
      <c r="A37" s="116" t="s">
        <v>14</v>
      </c>
      <c r="B37" s="42">
        <v>4</v>
      </c>
      <c r="C37" s="7" t="s">
        <v>16</v>
      </c>
      <c r="D37" s="69" t="s">
        <v>3</v>
      </c>
      <c r="E37" s="1" t="e">
        <f>#REF!</f>
        <v>#REF!</v>
      </c>
      <c r="F37" s="89" t="e">
        <f>#REF!</f>
        <v>#REF!</v>
      </c>
      <c r="G37" s="46">
        <v>3.5</v>
      </c>
      <c r="H37" s="94" t="e">
        <f>F37*G37</f>
        <v>#REF!</v>
      </c>
      <c r="I37" s="135">
        <f t="shared" ref="I37:I40" si="4">(G37*20)/100</f>
        <v>0.7</v>
      </c>
      <c r="J37" s="136" t="e">
        <f t="shared" ref="J37:J40" si="5">F37*I37</f>
        <v>#REF!</v>
      </c>
    </row>
    <row r="38" spans="1:10" ht="42.75" x14ac:dyDescent="0.25">
      <c r="A38" s="115" t="s">
        <v>41</v>
      </c>
      <c r="B38" s="44">
        <v>1</v>
      </c>
      <c r="C38" s="6" t="s">
        <v>77</v>
      </c>
      <c r="D38" s="70" t="s">
        <v>78</v>
      </c>
      <c r="E38" s="23" t="e">
        <f>+#REF!</f>
        <v>#REF!</v>
      </c>
      <c r="F38" s="89" t="e">
        <f>+#REF!</f>
        <v>#REF!</v>
      </c>
      <c r="G38" s="119">
        <v>4.5</v>
      </c>
      <c r="H38" s="137" t="e">
        <f t="shared" ref="H38:H40" si="6">+F38*G38</f>
        <v>#REF!</v>
      </c>
      <c r="I38" s="135">
        <f t="shared" si="4"/>
        <v>0.9</v>
      </c>
      <c r="J38" s="136" t="e">
        <f t="shared" si="5"/>
        <v>#REF!</v>
      </c>
    </row>
    <row r="39" spans="1:10" ht="28.5" x14ac:dyDescent="0.25">
      <c r="A39" s="115" t="s">
        <v>40</v>
      </c>
      <c r="B39" s="45">
        <v>8</v>
      </c>
      <c r="C39" s="6">
        <v>1.2</v>
      </c>
      <c r="D39" s="71" t="s">
        <v>150</v>
      </c>
      <c r="E39" s="13" t="e">
        <f>#REF!</f>
        <v>#REF!</v>
      </c>
      <c r="F39" s="89" t="e">
        <f>#REF!</f>
        <v>#REF!</v>
      </c>
      <c r="G39" s="119">
        <v>3.5</v>
      </c>
      <c r="H39" s="137" t="e">
        <f t="shared" si="6"/>
        <v>#REF!</v>
      </c>
      <c r="I39" s="135">
        <f t="shared" si="4"/>
        <v>0.7</v>
      </c>
      <c r="J39" s="136" t="e">
        <f t="shared" si="5"/>
        <v>#REF!</v>
      </c>
    </row>
    <row r="40" spans="1:10" ht="42.75" x14ac:dyDescent="0.25">
      <c r="A40" s="115" t="s">
        <v>38</v>
      </c>
      <c r="B40" s="44">
        <v>4</v>
      </c>
      <c r="C40" s="6" t="s">
        <v>77</v>
      </c>
      <c r="D40" s="65" t="s">
        <v>3</v>
      </c>
      <c r="E40" s="10" t="e">
        <f>#REF!</f>
        <v>#REF!</v>
      </c>
      <c r="F40" s="89" t="e">
        <f>#REF!</f>
        <v>#REF!</v>
      </c>
      <c r="G40" s="119">
        <v>3.5</v>
      </c>
      <c r="H40" s="137" t="e">
        <f t="shared" si="6"/>
        <v>#REF!</v>
      </c>
      <c r="I40" s="135">
        <f t="shared" si="4"/>
        <v>0.7</v>
      </c>
      <c r="J40" s="136" t="e">
        <f t="shared" si="5"/>
        <v>#REF!</v>
      </c>
    </row>
    <row r="41" spans="1:10" ht="28.5" customHeight="1" x14ac:dyDescent="0.25">
      <c r="A41" s="50"/>
      <c r="B41" s="50"/>
      <c r="C41" s="129"/>
      <c r="D41" s="129"/>
      <c r="E41" s="131" t="s">
        <v>56</v>
      </c>
      <c r="F41" s="148">
        <f>+'[1]ESTRATEGIAS y OBJETIVOS'!C5</f>
        <v>5</v>
      </c>
      <c r="G41" s="138">
        <f>SUM(G42:G51)</f>
        <v>5</v>
      </c>
      <c r="H41" s="163" t="e">
        <f>SUM(H42:H51)</f>
        <v>#REF!</v>
      </c>
      <c r="I41" s="132">
        <f>SUM(I42:I51)</f>
        <v>1</v>
      </c>
      <c r="J41" s="141" t="e">
        <f>SUM(J42:J51)</f>
        <v>#REF!</v>
      </c>
    </row>
    <row r="42" spans="1:10" ht="48" customHeight="1" x14ac:dyDescent="0.25">
      <c r="A42" s="115" t="s">
        <v>51</v>
      </c>
      <c r="B42" s="44">
        <v>4</v>
      </c>
      <c r="C42" s="6" t="s">
        <v>29</v>
      </c>
      <c r="D42" s="72" t="s">
        <v>120</v>
      </c>
      <c r="E42" s="3" t="e">
        <f>#REF!</f>
        <v>#REF!</v>
      </c>
      <c r="F42" s="90" t="e">
        <f>#REF!</f>
        <v>#REF!</v>
      </c>
      <c r="G42" s="38">
        <v>0.6</v>
      </c>
      <c r="H42" s="137" t="e">
        <f t="shared" ref="H42:H51" si="7">+F42*G42</f>
        <v>#REF!</v>
      </c>
      <c r="I42" s="135">
        <f t="shared" ref="I42" si="8">(G42*20)/100</f>
        <v>0.12</v>
      </c>
      <c r="J42" s="136" t="e">
        <f>F42*I42</f>
        <v>#REF!</v>
      </c>
    </row>
    <row r="43" spans="1:10" ht="71.25" x14ac:dyDescent="0.25">
      <c r="A43" s="115" t="s">
        <v>47</v>
      </c>
      <c r="B43" s="44">
        <v>11</v>
      </c>
      <c r="C43" s="6">
        <v>1.3</v>
      </c>
      <c r="D43" s="73" t="s">
        <v>189</v>
      </c>
      <c r="E43" s="24" t="e">
        <f>#REF!</f>
        <v>#REF!</v>
      </c>
      <c r="F43" s="194" t="e">
        <f>#REF!</f>
        <v>#REF!</v>
      </c>
      <c r="G43" s="38">
        <v>0.2</v>
      </c>
      <c r="H43" s="137" t="e">
        <f t="shared" si="7"/>
        <v>#REF!</v>
      </c>
      <c r="I43" s="135">
        <f t="shared" ref="I43:I51" si="9">(G43*20)/100</f>
        <v>0.04</v>
      </c>
      <c r="J43" s="136" t="e">
        <f t="shared" ref="J43:J51" si="10">F43*I43</f>
        <v>#REF!</v>
      </c>
    </row>
    <row r="44" spans="1:10" ht="71.25" x14ac:dyDescent="0.25">
      <c r="A44" s="115" t="s">
        <v>47</v>
      </c>
      <c r="B44" s="44">
        <v>16</v>
      </c>
      <c r="C44" s="6">
        <v>1.3</v>
      </c>
      <c r="D44" s="64" t="s">
        <v>197</v>
      </c>
      <c r="E44" s="10" t="e">
        <f>#REF!</f>
        <v>#REF!</v>
      </c>
      <c r="F44" s="91" t="e">
        <f>#REF!</f>
        <v>#REF!</v>
      </c>
      <c r="G44" s="38">
        <v>0.6</v>
      </c>
      <c r="H44" s="137" t="e">
        <f t="shared" si="7"/>
        <v>#REF!</v>
      </c>
      <c r="I44" s="135">
        <f t="shared" si="9"/>
        <v>0.12</v>
      </c>
      <c r="J44" s="136" t="e">
        <f t="shared" si="10"/>
        <v>#REF!</v>
      </c>
    </row>
    <row r="45" spans="1:10" ht="57" x14ac:dyDescent="0.25">
      <c r="A45" s="115" t="s">
        <v>51</v>
      </c>
      <c r="B45" s="44">
        <v>6</v>
      </c>
      <c r="C45" s="6">
        <v>1.3</v>
      </c>
      <c r="D45" s="74" t="s">
        <v>122</v>
      </c>
      <c r="E45" s="3" t="e">
        <f>#REF!</f>
        <v>#REF!</v>
      </c>
      <c r="F45" s="90" t="e">
        <f>#REF!</f>
        <v>#REF!</v>
      </c>
      <c r="G45" s="38">
        <v>0.6</v>
      </c>
      <c r="H45" s="137" t="e">
        <f t="shared" si="7"/>
        <v>#REF!</v>
      </c>
      <c r="I45" s="135">
        <f t="shared" si="9"/>
        <v>0.12</v>
      </c>
      <c r="J45" s="136" t="e">
        <f t="shared" si="10"/>
        <v>#REF!</v>
      </c>
    </row>
    <row r="46" spans="1:10" ht="57" x14ac:dyDescent="0.25">
      <c r="A46" s="118" t="s">
        <v>24</v>
      </c>
      <c r="B46" s="107">
        <v>7</v>
      </c>
      <c r="C46" s="108">
        <v>1.3</v>
      </c>
      <c r="D46" s="106" t="s">
        <v>21</v>
      </c>
      <c r="E46" s="5" t="e">
        <f>+#REF!</f>
        <v>#REF!</v>
      </c>
      <c r="F46" s="89" t="e">
        <f>+#REF!</f>
        <v>#REF!</v>
      </c>
      <c r="G46" s="38">
        <v>0.7</v>
      </c>
      <c r="H46" s="137" t="e">
        <f t="shared" si="7"/>
        <v>#REF!</v>
      </c>
      <c r="I46" s="135">
        <f t="shared" si="9"/>
        <v>0.14000000000000001</v>
      </c>
      <c r="J46" s="136" t="e">
        <f t="shared" si="10"/>
        <v>#REF!</v>
      </c>
    </row>
    <row r="47" spans="1:10" ht="71.25" x14ac:dyDescent="0.25">
      <c r="A47" s="115" t="s">
        <v>48</v>
      </c>
      <c r="B47" s="45">
        <v>8</v>
      </c>
      <c r="C47" s="34">
        <v>1.3</v>
      </c>
      <c r="D47" s="63" t="s">
        <v>97</v>
      </c>
      <c r="E47" s="2" t="e">
        <f>#REF!</f>
        <v>#REF!</v>
      </c>
      <c r="F47" s="89" t="e">
        <f>#REF!</f>
        <v>#REF!</v>
      </c>
      <c r="G47" s="38">
        <v>0.5</v>
      </c>
      <c r="H47" s="137" t="e">
        <f t="shared" si="7"/>
        <v>#REF!</v>
      </c>
      <c r="I47" s="135">
        <f t="shared" si="9"/>
        <v>0.1</v>
      </c>
      <c r="J47" s="136" t="e">
        <f t="shared" si="10"/>
        <v>#REF!</v>
      </c>
    </row>
    <row r="48" spans="1:10" ht="48" customHeight="1" x14ac:dyDescent="0.25">
      <c r="A48" s="115" t="s">
        <v>49</v>
      </c>
      <c r="B48" s="45">
        <v>7</v>
      </c>
      <c r="C48" s="34">
        <v>1.3</v>
      </c>
      <c r="D48" s="63" t="s">
        <v>115</v>
      </c>
      <c r="E48" s="2" t="e">
        <f>#REF!</f>
        <v>#REF!</v>
      </c>
      <c r="F48" s="89" t="e">
        <f>#REF!</f>
        <v>#REF!</v>
      </c>
      <c r="G48" s="38">
        <v>0.3</v>
      </c>
      <c r="H48" s="137" t="e">
        <f t="shared" si="7"/>
        <v>#REF!</v>
      </c>
      <c r="I48" s="135">
        <f t="shared" si="9"/>
        <v>0.06</v>
      </c>
      <c r="J48" s="136" t="e">
        <f t="shared" si="10"/>
        <v>#REF!</v>
      </c>
    </row>
    <row r="49" spans="1:10" ht="42.75" x14ac:dyDescent="0.25">
      <c r="A49" s="115" t="s">
        <v>51</v>
      </c>
      <c r="B49" s="45">
        <v>14</v>
      </c>
      <c r="C49" s="109">
        <v>1.3</v>
      </c>
      <c r="D49" s="75" t="s">
        <v>129</v>
      </c>
      <c r="E49" s="3" t="e">
        <f>#REF!</f>
        <v>#REF!</v>
      </c>
      <c r="F49" s="90" t="e">
        <f>#REF!</f>
        <v>#REF!</v>
      </c>
      <c r="G49" s="38">
        <v>0.3</v>
      </c>
      <c r="H49" s="137" t="e">
        <f t="shared" si="7"/>
        <v>#REF!</v>
      </c>
      <c r="I49" s="135">
        <f t="shared" si="9"/>
        <v>0.06</v>
      </c>
      <c r="J49" s="136" t="e">
        <f t="shared" si="10"/>
        <v>#REF!</v>
      </c>
    </row>
    <row r="50" spans="1:10" ht="57" x14ac:dyDescent="0.25">
      <c r="A50" s="115" t="s">
        <v>40</v>
      </c>
      <c r="B50" s="45">
        <v>13</v>
      </c>
      <c r="C50" s="34">
        <v>1.3</v>
      </c>
      <c r="D50" s="63" t="s">
        <v>21</v>
      </c>
      <c r="E50" s="13" t="e">
        <f>#REF!</f>
        <v>#REF!</v>
      </c>
      <c r="F50" s="193" t="e">
        <f>#REF!</f>
        <v>#REF!</v>
      </c>
      <c r="G50" s="38">
        <v>0.5</v>
      </c>
      <c r="H50" s="137" t="e">
        <f t="shared" si="7"/>
        <v>#REF!</v>
      </c>
      <c r="I50" s="135">
        <f t="shared" si="9"/>
        <v>0.1</v>
      </c>
      <c r="J50" s="136" t="e">
        <f t="shared" si="10"/>
        <v>#REF!</v>
      </c>
    </row>
    <row r="51" spans="1:10" ht="73.5" customHeight="1" x14ac:dyDescent="0.25">
      <c r="A51" s="118" t="s">
        <v>39</v>
      </c>
      <c r="B51" s="107">
        <v>7</v>
      </c>
      <c r="C51" s="108">
        <v>1.3</v>
      </c>
      <c r="D51" s="106" t="s">
        <v>21</v>
      </c>
      <c r="E51" s="5" t="e">
        <f>#REF!</f>
        <v>#REF!</v>
      </c>
      <c r="F51" s="89" t="e">
        <f>#REF!</f>
        <v>#REF!</v>
      </c>
      <c r="G51" s="38">
        <v>0.7</v>
      </c>
      <c r="H51" s="137" t="e">
        <f t="shared" si="7"/>
        <v>#REF!</v>
      </c>
      <c r="I51" s="135">
        <f t="shared" si="9"/>
        <v>0.14000000000000001</v>
      </c>
      <c r="J51" s="136" t="e">
        <f t="shared" si="10"/>
        <v>#REF!</v>
      </c>
    </row>
    <row r="52" spans="1:10" ht="18" x14ac:dyDescent="0.25">
      <c r="A52" s="50"/>
      <c r="B52" s="50"/>
      <c r="C52" s="129"/>
      <c r="D52" s="129"/>
      <c r="E52" s="131" t="s">
        <v>203</v>
      </c>
      <c r="F52" s="148">
        <f>+'[1]ESTRATEGIAS y OBJETIVOS'!C6</f>
        <v>5</v>
      </c>
      <c r="G52" s="138">
        <f>SUM(G53)</f>
        <v>5</v>
      </c>
      <c r="H52" s="163" t="e">
        <f>SUM(H53)</f>
        <v>#REF!</v>
      </c>
      <c r="I52" s="132">
        <f>SUM(I53)</f>
        <v>1</v>
      </c>
      <c r="J52" s="141" t="e">
        <f>SUM(J53)</f>
        <v>#REF!</v>
      </c>
    </row>
    <row r="53" spans="1:10" ht="43.5" customHeight="1" x14ac:dyDescent="0.25">
      <c r="A53" s="115" t="s">
        <v>40</v>
      </c>
      <c r="B53" s="45">
        <v>2</v>
      </c>
      <c r="C53" s="6" t="s">
        <v>153</v>
      </c>
      <c r="D53" s="18" t="s">
        <v>143</v>
      </c>
      <c r="E53" s="13" t="e">
        <f>#REF!</f>
        <v>#REF!</v>
      </c>
      <c r="F53" s="91" t="e">
        <f>#REF!</f>
        <v>#REF!</v>
      </c>
      <c r="G53" s="119">
        <v>5</v>
      </c>
      <c r="H53" s="137" t="e">
        <f t="shared" ref="H53:H57" si="11">+F53*G53</f>
        <v>#REF!</v>
      </c>
      <c r="I53" s="135">
        <f t="shared" ref="I53" si="12">(G53*20)/100</f>
        <v>1</v>
      </c>
      <c r="J53" s="136" t="e">
        <f t="shared" ref="J53" si="13">F53*I53</f>
        <v>#REF!</v>
      </c>
    </row>
    <row r="54" spans="1:10" ht="18" x14ac:dyDescent="0.25">
      <c r="A54" s="50"/>
      <c r="B54" s="50"/>
      <c r="C54" s="129"/>
      <c r="D54" s="129"/>
      <c r="E54" s="131" t="s">
        <v>57</v>
      </c>
      <c r="F54" s="148">
        <v>15</v>
      </c>
      <c r="G54" s="138">
        <f>SUM(G55:G57)</f>
        <v>15</v>
      </c>
      <c r="H54" s="163" t="e">
        <f>SUM(H55:H57)</f>
        <v>#REF!</v>
      </c>
      <c r="I54" s="132">
        <f>SUM(I55:I57)</f>
        <v>3</v>
      </c>
      <c r="J54" s="141" t="e">
        <f>SUM(J55:J57)</f>
        <v>#REF!</v>
      </c>
    </row>
    <row r="55" spans="1:10" ht="25.5" customHeight="1" x14ac:dyDescent="0.25">
      <c r="A55" s="118" t="s">
        <v>24</v>
      </c>
      <c r="B55" s="107">
        <v>1</v>
      </c>
      <c r="C55" s="108">
        <v>1.5</v>
      </c>
      <c r="D55" s="106" t="s">
        <v>23</v>
      </c>
      <c r="E55" s="5" t="e">
        <f>+#REF!</f>
        <v>#REF!</v>
      </c>
      <c r="F55" s="89" t="e">
        <f>+#REF!</f>
        <v>#REF!</v>
      </c>
      <c r="G55" s="38">
        <v>5.5</v>
      </c>
      <c r="H55" s="137" t="e">
        <f t="shared" si="11"/>
        <v>#REF!</v>
      </c>
      <c r="I55" s="135">
        <f t="shared" ref="I55" si="14">(G55*20)/100</f>
        <v>1.1000000000000001</v>
      </c>
      <c r="J55" s="143" t="e">
        <f t="shared" ref="J55" si="15">F55*I55</f>
        <v>#REF!</v>
      </c>
    </row>
    <row r="56" spans="1:10" ht="36.75" customHeight="1" x14ac:dyDescent="0.25">
      <c r="A56" s="115" t="s">
        <v>40</v>
      </c>
      <c r="B56" s="45">
        <v>11</v>
      </c>
      <c r="C56" s="34">
        <v>1.5</v>
      </c>
      <c r="D56" s="76" t="s">
        <v>23</v>
      </c>
      <c r="E56" s="13" t="e">
        <f>#REF!</f>
        <v>#REF!</v>
      </c>
      <c r="F56" s="193" t="e">
        <f>#REF!</f>
        <v>#REF!</v>
      </c>
      <c r="G56" s="38">
        <v>4</v>
      </c>
      <c r="H56" s="137" t="e">
        <f t="shared" si="11"/>
        <v>#REF!</v>
      </c>
      <c r="I56" s="135">
        <f t="shared" ref="I56:I57" si="16">(G56*20)/100</f>
        <v>0.8</v>
      </c>
      <c r="J56" s="143" t="e">
        <f t="shared" ref="J56:J57" si="17">F56*I56</f>
        <v>#REF!</v>
      </c>
    </row>
    <row r="57" spans="1:10" ht="33" customHeight="1" x14ac:dyDescent="0.25">
      <c r="A57" s="115" t="s">
        <v>39</v>
      </c>
      <c r="B57" s="110">
        <v>1</v>
      </c>
      <c r="C57" s="109">
        <v>1.5</v>
      </c>
      <c r="D57" s="106" t="s">
        <v>23</v>
      </c>
      <c r="E57" s="5" t="e">
        <f>#REF!</f>
        <v>#REF!</v>
      </c>
      <c r="F57" s="89" t="e">
        <f>#REF!</f>
        <v>#REF!</v>
      </c>
      <c r="G57" s="38">
        <v>5.5</v>
      </c>
      <c r="H57" s="137" t="e">
        <f t="shared" si="11"/>
        <v>#REF!</v>
      </c>
      <c r="I57" s="135">
        <f t="shared" si="16"/>
        <v>1.1000000000000001</v>
      </c>
      <c r="J57" s="143" t="e">
        <f t="shared" si="17"/>
        <v>#REF!</v>
      </c>
    </row>
    <row r="58" spans="1:10" ht="24.75" customHeight="1" x14ac:dyDescent="0.25">
      <c r="A58" s="57"/>
      <c r="B58" s="58"/>
      <c r="C58" s="125"/>
      <c r="D58" s="125"/>
      <c r="E58" s="126" t="s">
        <v>74</v>
      </c>
      <c r="F58" s="195"/>
      <c r="G58" s="127"/>
      <c r="H58" s="125"/>
      <c r="I58" s="144">
        <f>+I59+I62+I68+I71+I73</f>
        <v>20</v>
      </c>
      <c r="J58" s="144" t="e">
        <f>+J59+J62+J68+J71+J73</f>
        <v>#REF!</v>
      </c>
    </row>
    <row r="59" spans="1:10" ht="21.75" customHeight="1" x14ac:dyDescent="0.25">
      <c r="A59" s="61"/>
      <c r="B59" s="54"/>
      <c r="C59" s="129"/>
      <c r="D59" s="130"/>
      <c r="E59" s="131" t="s">
        <v>58</v>
      </c>
      <c r="F59" s="148">
        <f>+'[1]ESTRATEGIAS y OBJETIVOS'!C10</f>
        <v>45</v>
      </c>
      <c r="G59" s="138">
        <f>SUM(G60:G61)</f>
        <v>45</v>
      </c>
      <c r="H59" s="163" t="e">
        <f>SUM(H60:H61)</f>
        <v>#REF!</v>
      </c>
      <c r="I59" s="132">
        <f>SUM(I60:I61)</f>
        <v>9</v>
      </c>
      <c r="J59" s="141" t="e">
        <f>SUM(J60:J61)</f>
        <v>#REF!</v>
      </c>
    </row>
    <row r="60" spans="1:10" ht="99.75" x14ac:dyDescent="0.25">
      <c r="A60" s="115" t="s">
        <v>41</v>
      </c>
      <c r="B60" s="44">
        <v>2</v>
      </c>
      <c r="C60" s="105" t="s">
        <v>79</v>
      </c>
      <c r="D60" s="77" t="s">
        <v>80</v>
      </c>
      <c r="E60" s="1" t="e">
        <f>+#REF!</f>
        <v>#REF!</v>
      </c>
      <c r="F60" s="89" t="e">
        <f>+#REF!</f>
        <v>#REF!</v>
      </c>
      <c r="G60" s="38">
        <v>35</v>
      </c>
      <c r="H60" s="137" t="e">
        <f t="shared" ref="H60:H61" si="18">+F60*G60</f>
        <v>#REF!</v>
      </c>
      <c r="I60" s="135">
        <f t="shared" ref="I60" si="19">(G60*20)/100</f>
        <v>7</v>
      </c>
      <c r="J60" s="136" t="e">
        <f t="shared" ref="J60" si="20">F60*I60</f>
        <v>#REF!</v>
      </c>
    </row>
    <row r="61" spans="1:10" ht="171" x14ac:dyDescent="0.25">
      <c r="A61" s="115" t="s">
        <v>50</v>
      </c>
      <c r="B61" s="44">
        <v>5</v>
      </c>
      <c r="C61" s="6">
        <v>2.1</v>
      </c>
      <c r="D61" s="3" t="s">
        <v>181</v>
      </c>
      <c r="E61" s="20" t="e">
        <f>#REF!</f>
        <v>#REF!</v>
      </c>
      <c r="F61" s="196" t="e">
        <f>#REF!</f>
        <v>#REF!</v>
      </c>
      <c r="G61" s="38">
        <v>10</v>
      </c>
      <c r="H61" s="137" t="e">
        <f t="shared" si="18"/>
        <v>#REF!</v>
      </c>
      <c r="I61" s="135">
        <f t="shared" ref="I61" si="21">(G61*20)/100</f>
        <v>2</v>
      </c>
      <c r="J61" s="136" t="e">
        <f t="shared" ref="J61" si="22">F61*I61</f>
        <v>#REF!</v>
      </c>
    </row>
    <row r="62" spans="1:10" ht="21" customHeight="1" x14ac:dyDescent="0.25">
      <c r="A62" s="50"/>
      <c r="B62" s="50"/>
      <c r="C62" s="129"/>
      <c r="D62" s="129"/>
      <c r="E62" s="131" t="s">
        <v>59</v>
      </c>
      <c r="F62" s="148">
        <f>+'[1]ESTRATEGIAS y OBJETIVOS'!C11</f>
        <v>35</v>
      </c>
      <c r="G62" s="138">
        <f>SUM(G63:G67)</f>
        <v>35</v>
      </c>
      <c r="H62" s="163" t="e">
        <f>SUM(H63:H67)</f>
        <v>#REF!</v>
      </c>
      <c r="I62" s="132">
        <f>SUM(I63:I67)</f>
        <v>7</v>
      </c>
      <c r="J62" s="141" t="e">
        <f>SUM(J63:J67)</f>
        <v>#REF!</v>
      </c>
    </row>
    <row r="63" spans="1:10" ht="128.25" x14ac:dyDescent="0.25">
      <c r="A63" s="115" t="s">
        <v>42</v>
      </c>
      <c r="B63" s="44">
        <v>1</v>
      </c>
      <c r="C63" s="6" t="s">
        <v>30</v>
      </c>
      <c r="D63" s="78" t="s">
        <v>87</v>
      </c>
      <c r="E63" s="29" t="e">
        <f>#REF!</f>
        <v>#REF!</v>
      </c>
      <c r="F63" s="89" t="e">
        <f>#REF!</f>
        <v>#REF!</v>
      </c>
      <c r="G63" s="38">
        <v>5</v>
      </c>
      <c r="H63" s="137" t="e">
        <f t="shared" ref="H63:H67" si="23">+F63*G63</f>
        <v>#REF!</v>
      </c>
      <c r="I63" s="135">
        <f>(G63*20)/100</f>
        <v>1</v>
      </c>
      <c r="J63" s="136" t="e">
        <f>F63*I63</f>
        <v>#REF!</v>
      </c>
    </row>
    <row r="64" spans="1:10" ht="71.25" x14ac:dyDescent="0.25">
      <c r="A64" s="115" t="s">
        <v>42</v>
      </c>
      <c r="B64" s="44">
        <v>2</v>
      </c>
      <c r="C64" s="6" t="s">
        <v>30</v>
      </c>
      <c r="D64" s="28" t="s">
        <v>88</v>
      </c>
      <c r="E64" s="29" t="e">
        <f>#REF!</f>
        <v>#REF!</v>
      </c>
      <c r="F64" s="89" t="e">
        <f>#REF!</f>
        <v>#REF!</v>
      </c>
      <c r="G64" s="38">
        <v>10</v>
      </c>
      <c r="H64" s="137" t="e">
        <f t="shared" si="23"/>
        <v>#REF!</v>
      </c>
      <c r="I64" s="135">
        <f t="shared" ref="I64:I67" si="24">(G64*20)/100</f>
        <v>2</v>
      </c>
      <c r="J64" s="136" t="e">
        <f t="shared" ref="J64:J67" si="25">F64*I64</f>
        <v>#REF!</v>
      </c>
    </row>
    <row r="65" spans="1:10" ht="55.5" customHeight="1" x14ac:dyDescent="0.25">
      <c r="A65" s="115" t="s">
        <v>42</v>
      </c>
      <c r="B65" s="44">
        <v>3</v>
      </c>
      <c r="C65" s="6" t="s">
        <v>89</v>
      </c>
      <c r="D65" s="22" t="s">
        <v>90</v>
      </c>
      <c r="E65" s="29" t="e">
        <f>#REF!</f>
        <v>#REF!</v>
      </c>
      <c r="F65" s="89" t="e">
        <f>#REF!</f>
        <v>#REF!</v>
      </c>
      <c r="G65" s="38">
        <v>5</v>
      </c>
      <c r="H65" s="137" t="e">
        <f t="shared" si="23"/>
        <v>#REF!</v>
      </c>
      <c r="I65" s="135">
        <f t="shared" si="24"/>
        <v>1</v>
      </c>
      <c r="J65" s="136" t="e">
        <f t="shared" si="25"/>
        <v>#REF!</v>
      </c>
    </row>
    <row r="66" spans="1:10" ht="57" x14ac:dyDescent="0.25">
      <c r="A66" s="115" t="s">
        <v>42</v>
      </c>
      <c r="B66" s="44">
        <v>4</v>
      </c>
      <c r="C66" s="6" t="s">
        <v>30</v>
      </c>
      <c r="D66" s="22" t="s">
        <v>91</v>
      </c>
      <c r="E66" s="29" t="e">
        <f>#REF!</f>
        <v>#REF!</v>
      </c>
      <c r="F66" s="89" t="e">
        <f>#REF!</f>
        <v>#REF!</v>
      </c>
      <c r="G66" s="38">
        <v>10</v>
      </c>
      <c r="H66" s="137" t="e">
        <f t="shared" si="23"/>
        <v>#REF!</v>
      </c>
      <c r="I66" s="135">
        <f t="shared" si="24"/>
        <v>2</v>
      </c>
      <c r="J66" s="136" t="e">
        <f t="shared" si="25"/>
        <v>#REF!</v>
      </c>
    </row>
    <row r="67" spans="1:10" ht="57" x14ac:dyDescent="0.25">
      <c r="A67" s="115" t="s">
        <v>42</v>
      </c>
      <c r="B67" s="44">
        <v>5</v>
      </c>
      <c r="C67" s="6" t="s">
        <v>30</v>
      </c>
      <c r="D67" s="70" t="s">
        <v>92</v>
      </c>
      <c r="E67" s="29" t="e">
        <f>#REF!</f>
        <v>#REF!</v>
      </c>
      <c r="F67" s="89" t="e">
        <f>#REF!</f>
        <v>#REF!</v>
      </c>
      <c r="G67" s="38">
        <v>5</v>
      </c>
      <c r="H67" s="137" t="e">
        <f t="shared" si="23"/>
        <v>#REF!</v>
      </c>
      <c r="I67" s="135">
        <f t="shared" si="24"/>
        <v>1</v>
      </c>
      <c r="J67" s="136" t="e">
        <f t="shared" si="25"/>
        <v>#REF!</v>
      </c>
    </row>
    <row r="68" spans="1:10" ht="24.75" customHeight="1" x14ac:dyDescent="0.25">
      <c r="A68" s="50"/>
      <c r="B68" s="50"/>
      <c r="C68" s="129"/>
      <c r="D68" s="129"/>
      <c r="E68" s="131" t="s">
        <v>60</v>
      </c>
      <c r="F68" s="148">
        <f>+'[1]ESTRATEGIAS y OBJETIVOS'!C12</f>
        <v>5</v>
      </c>
      <c r="G68" s="138">
        <f>SUM(G69:G70)</f>
        <v>5</v>
      </c>
      <c r="H68" s="163" t="e">
        <f>SUM(H69:H70)</f>
        <v>#REF!</v>
      </c>
      <c r="I68" s="132">
        <f>SUM(I69:I70)</f>
        <v>1</v>
      </c>
      <c r="J68" s="141" t="e">
        <f>SUM(J69:J70)</f>
        <v>#REF!</v>
      </c>
    </row>
    <row r="69" spans="1:10" ht="40.5" customHeight="1" x14ac:dyDescent="0.25">
      <c r="A69" s="115" t="s">
        <v>41</v>
      </c>
      <c r="B69" s="44">
        <v>5</v>
      </c>
      <c r="C69" s="11" t="s">
        <v>31</v>
      </c>
      <c r="D69" s="26" t="s">
        <v>84</v>
      </c>
      <c r="E69" s="29" t="e">
        <f>+#REF!</f>
        <v>#REF!</v>
      </c>
      <c r="F69" s="89" t="e">
        <f>+#REF!</f>
        <v>#REF!</v>
      </c>
      <c r="G69" s="38">
        <v>2</v>
      </c>
      <c r="H69" s="137" t="e">
        <f t="shared" ref="H69:H70" si="26">+F69*G69</f>
        <v>#REF!</v>
      </c>
      <c r="I69" s="135">
        <f>(G69*20)/100</f>
        <v>0.4</v>
      </c>
      <c r="J69" s="136" t="e">
        <f>F69*I69</f>
        <v>#REF!</v>
      </c>
    </row>
    <row r="70" spans="1:10" x14ac:dyDescent="0.25">
      <c r="A70" s="115" t="s">
        <v>41</v>
      </c>
      <c r="B70" s="44">
        <v>6</v>
      </c>
      <c r="C70" s="11" t="s">
        <v>31</v>
      </c>
      <c r="D70" s="30" t="s">
        <v>85</v>
      </c>
      <c r="E70" s="25" t="e">
        <f>+#REF!</f>
        <v>#REF!</v>
      </c>
      <c r="F70" s="197" t="e">
        <f>+#REF!</f>
        <v>#REF!</v>
      </c>
      <c r="G70" s="38">
        <v>3</v>
      </c>
      <c r="H70" s="137" t="e">
        <f t="shared" si="26"/>
        <v>#REF!</v>
      </c>
      <c r="I70" s="135">
        <f>(G70*20)/100</f>
        <v>0.6</v>
      </c>
      <c r="J70" s="136" t="e">
        <f>F70*I70</f>
        <v>#REF!</v>
      </c>
    </row>
    <row r="71" spans="1:10" ht="18" x14ac:dyDescent="0.25">
      <c r="A71" s="50"/>
      <c r="B71" s="50"/>
      <c r="C71" s="129"/>
      <c r="D71" s="129"/>
      <c r="E71" s="131" t="s">
        <v>61</v>
      </c>
      <c r="F71" s="148">
        <f>+'[1]ESTRATEGIAS y OBJETIVOS'!C13</f>
        <v>5</v>
      </c>
      <c r="G71" s="138">
        <f>SUM(G72)</f>
        <v>5</v>
      </c>
      <c r="H71" s="163" t="e">
        <f>SUM(H72)</f>
        <v>#REF!</v>
      </c>
      <c r="I71" s="132">
        <f>SUM(I72)</f>
        <v>1</v>
      </c>
      <c r="J71" s="145" t="e">
        <f>SUM(J72)</f>
        <v>#REF!</v>
      </c>
    </row>
    <row r="72" spans="1:10" ht="57" x14ac:dyDescent="0.25">
      <c r="A72" s="115" t="s">
        <v>42</v>
      </c>
      <c r="B72" s="44">
        <v>6</v>
      </c>
      <c r="C72" s="105" t="s">
        <v>32</v>
      </c>
      <c r="D72" s="65" t="s">
        <v>93</v>
      </c>
      <c r="E72" s="29" t="e">
        <f>#REF!</f>
        <v>#REF!</v>
      </c>
      <c r="F72" s="89" t="e">
        <f>#REF!</f>
        <v>#REF!</v>
      </c>
      <c r="G72" s="38">
        <v>5</v>
      </c>
      <c r="H72" s="137" t="e">
        <f t="shared" ref="H72" si="27">+F72*G72</f>
        <v>#REF!</v>
      </c>
      <c r="I72" s="135">
        <f>(G72*20)/100</f>
        <v>1</v>
      </c>
      <c r="J72" s="136" t="e">
        <f>F72*I72</f>
        <v>#REF!</v>
      </c>
    </row>
    <row r="73" spans="1:10" ht="18" x14ac:dyDescent="0.25">
      <c r="A73" s="59"/>
      <c r="B73" s="59"/>
      <c r="C73" s="146"/>
      <c r="D73" s="146"/>
      <c r="E73" s="147" t="s">
        <v>62</v>
      </c>
      <c r="F73" s="148">
        <f>+'[1]ESTRATEGIAS y OBJETIVOS'!C14</f>
        <v>10</v>
      </c>
      <c r="G73" s="138">
        <f>SUM(G74:G76)</f>
        <v>10</v>
      </c>
      <c r="H73" s="163" t="e">
        <f>SUM(H74:H76)</f>
        <v>#REF!</v>
      </c>
      <c r="I73" s="132">
        <f>SUM(I74:I76)</f>
        <v>2</v>
      </c>
      <c r="J73" s="141" t="e">
        <f>SUM(J74:J76)</f>
        <v>#REF!</v>
      </c>
    </row>
    <row r="74" spans="1:10" ht="128.25" x14ac:dyDescent="0.25">
      <c r="A74" s="115" t="s">
        <v>41</v>
      </c>
      <c r="B74" s="44">
        <v>3</v>
      </c>
      <c r="C74" s="105" t="s">
        <v>81</v>
      </c>
      <c r="D74" s="26" t="s">
        <v>82</v>
      </c>
      <c r="E74" s="29" t="e">
        <f>+#REF!</f>
        <v>#REF!</v>
      </c>
      <c r="F74" s="89" t="e">
        <f>+#REF!</f>
        <v>#REF!</v>
      </c>
      <c r="G74" s="38">
        <v>3</v>
      </c>
      <c r="H74" s="137" t="e">
        <f t="shared" ref="H74:H76" si="28">+F74*G74</f>
        <v>#REF!</v>
      </c>
      <c r="I74" s="135">
        <f>(G74*20)/100</f>
        <v>0.6</v>
      </c>
      <c r="J74" s="136" t="e">
        <f>F74*I74</f>
        <v>#REF!</v>
      </c>
    </row>
    <row r="75" spans="1:10" ht="85.5" x14ac:dyDescent="0.25">
      <c r="A75" s="115" t="s">
        <v>41</v>
      </c>
      <c r="B75" s="44">
        <v>4</v>
      </c>
      <c r="C75" s="105" t="s">
        <v>81</v>
      </c>
      <c r="D75" s="79" t="s">
        <v>83</v>
      </c>
      <c r="E75" s="29" t="e">
        <f>+#REF!</f>
        <v>#REF!</v>
      </c>
      <c r="F75" s="89" t="e">
        <f>+#REF!</f>
        <v>#REF!</v>
      </c>
      <c r="G75" s="38">
        <v>5</v>
      </c>
      <c r="H75" s="137" t="e">
        <f t="shared" si="28"/>
        <v>#REF!</v>
      </c>
      <c r="I75" s="135">
        <f t="shared" ref="I75:I76" si="29">(G75*20)/100</f>
        <v>1</v>
      </c>
      <c r="J75" s="136" t="e">
        <f t="shared" ref="J75:J76" si="30">F75*I75</f>
        <v>#REF!</v>
      </c>
    </row>
    <row r="76" spans="1:10" ht="55.5" customHeight="1" x14ac:dyDescent="0.25">
      <c r="A76" s="115" t="s">
        <v>50</v>
      </c>
      <c r="B76" s="44">
        <v>1</v>
      </c>
      <c r="C76" s="6">
        <v>2.5</v>
      </c>
      <c r="D76" s="63" t="s">
        <v>177</v>
      </c>
      <c r="E76" s="20" t="e">
        <f>#REF!</f>
        <v>#REF!</v>
      </c>
      <c r="F76" s="196" t="e">
        <f>#REF!</f>
        <v>#REF!</v>
      </c>
      <c r="G76" s="38">
        <v>2</v>
      </c>
      <c r="H76" s="137" t="e">
        <f t="shared" si="28"/>
        <v>#REF!</v>
      </c>
      <c r="I76" s="135">
        <f t="shared" si="29"/>
        <v>0.4</v>
      </c>
      <c r="J76" s="136" t="e">
        <f t="shared" si="30"/>
        <v>#REF!</v>
      </c>
    </row>
    <row r="77" spans="1:10" ht="21.75" customHeight="1" x14ac:dyDescent="0.25">
      <c r="A77" s="47"/>
      <c r="B77" s="48"/>
      <c r="C77" s="125"/>
      <c r="D77" s="125"/>
      <c r="E77" s="126" t="s">
        <v>75</v>
      </c>
      <c r="F77" s="195"/>
      <c r="G77" s="127"/>
      <c r="H77" s="125"/>
      <c r="I77" s="128">
        <f>+I78+I95+I108</f>
        <v>20</v>
      </c>
      <c r="J77" s="128" t="e">
        <f>+J78+J95+J108</f>
        <v>#REF!</v>
      </c>
    </row>
    <row r="78" spans="1:10" ht="23.25" customHeight="1" x14ac:dyDescent="0.25">
      <c r="A78" s="49"/>
      <c r="B78" s="50"/>
      <c r="C78" s="129"/>
      <c r="D78" s="129"/>
      <c r="E78" s="131" t="s">
        <v>63</v>
      </c>
      <c r="F78" s="148">
        <f>+'[1]ESTRATEGIAS y OBJETIVOS'!C17</f>
        <v>40</v>
      </c>
      <c r="G78" s="138">
        <f>SUM(G79:G94)</f>
        <v>40</v>
      </c>
      <c r="H78" s="163" t="e">
        <f>SUM(H79:H94)</f>
        <v>#REF!</v>
      </c>
      <c r="I78" s="132">
        <f>SUM(I79:I94)</f>
        <v>8.0000000000000018</v>
      </c>
      <c r="J78" s="141" t="e">
        <f>SUM(J79:J94)</f>
        <v>#REF!</v>
      </c>
    </row>
    <row r="79" spans="1:10" ht="36" customHeight="1" x14ac:dyDescent="0.25">
      <c r="A79" s="260" t="s">
        <v>14</v>
      </c>
      <c r="B79" s="263">
        <v>6</v>
      </c>
      <c r="C79" s="278" t="s">
        <v>10</v>
      </c>
      <c r="D79" s="281" t="s">
        <v>4</v>
      </c>
      <c r="E79" s="98" t="e">
        <f>#REF!</f>
        <v>#REF!</v>
      </c>
      <c r="F79" s="89" t="e">
        <f>#REF!</f>
        <v>#REF!</v>
      </c>
      <c r="G79" s="46">
        <v>2</v>
      </c>
      <c r="H79" s="46" t="e">
        <f>F79*G79</f>
        <v>#REF!</v>
      </c>
      <c r="I79" s="135">
        <f t="shared" ref="I79" si="31">(G79*20)/100</f>
        <v>0.4</v>
      </c>
      <c r="J79" s="136" t="e">
        <f t="shared" ref="J79" si="32">F79*I79</f>
        <v>#REF!</v>
      </c>
    </row>
    <row r="80" spans="1:10" ht="32.25" customHeight="1" x14ac:dyDescent="0.25">
      <c r="A80" s="276"/>
      <c r="B80" s="264"/>
      <c r="C80" s="279"/>
      <c r="D80" s="282"/>
      <c r="E80" s="98" t="e">
        <f>#REF!</f>
        <v>#REF!</v>
      </c>
      <c r="F80" s="89" t="e">
        <f>#REF!</f>
        <v>#REF!</v>
      </c>
      <c r="G80" s="119">
        <v>2</v>
      </c>
      <c r="H80" s="137" t="e">
        <f t="shared" ref="H80:H94" si="33">+F80*G80</f>
        <v>#REF!</v>
      </c>
      <c r="I80" s="135">
        <f t="shared" ref="I80:I94" si="34">(G80*20)/100</f>
        <v>0.4</v>
      </c>
      <c r="J80" s="136" t="e">
        <f t="shared" ref="J80:J94" si="35">F80*I80</f>
        <v>#REF!</v>
      </c>
    </row>
    <row r="81" spans="1:10" ht="39" customHeight="1" x14ac:dyDescent="0.25">
      <c r="A81" s="276"/>
      <c r="B81" s="264"/>
      <c r="C81" s="279"/>
      <c r="D81" s="282"/>
      <c r="E81" s="98" t="e">
        <f>#REF!</f>
        <v>#REF!</v>
      </c>
      <c r="F81" s="89" t="e">
        <f>#REF!</f>
        <v>#REF!</v>
      </c>
      <c r="G81" s="119">
        <v>3</v>
      </c>
      <c r="H81" s="137" t="e">
        <f t="shared" si="33"/>
        <v>#REF!</v>
      </c>
      <c r="I81" s="135">
        <f t="shared" si="34"/>
        <v>0.6</v>
      </c>
      <c r="J81" s="136" t="e">
        <f t="shared" si="35"/>
        <v>#REF!</v>
      </c>
    </row>
    <row r="82" spans="1:10" ht="39" customHeight="1" x14ac:dyDescent="0.25">
      <c r="A82" s="276"/>
      <c r="B82" s="264"/>
      <c r="C82" s="279"/>
      <c r="D82" s="282"/>
      <c r="E82" s="98" t="e">
        <f>#REF!</f>
        <v>#REF!</v>
      </c>
      <c r="F82" s="89" t="e">
        <f>#REF!</f>
        <v>#REF!</v>
      </c>
      <c r="G82" s="119">
        <v>2</v>
      </c>
      <c r="H82" s="137" t="e">
        <f t="shared" si="33"/>
        <v>#REF!</v>
      </c>
      <c r="I82" s="135">
        <f t="shared" si="34"/>
        <v>0.4</v>
      </c>
      <c r="J82" s="136" t="e">
        <f t="shared" si="35"/>
        <v>#REF!</v>
      </c>
    </row>
    <row r="83" spans="1:10" ht="39" customHeight="1" x14ac:dyDescent="0.25">
      <c r="A83" s="277"/>
      <c r="B83" s="265"/>
      <c r="C83" s="280"/>
      <c r="D83" s="283"/>
      <c r="E83" s="98" t="e">
        <f>#REF!</f>
        <v>#REF!</v>
      </c>
      <c r="F83" s="89" t="e">
        <f>#REF!</f>
        <v>#REF!</v>
      </c>
      <c r="G83" s="119">
        <v>2</v>
      </c>
      <c r="H83" s="137" t="e">
        <f t="shared" si="33"/>
        <v>#REF!</v>
      </c>
      <c r="I83" s="135">
        <f t="shared" si="34"/>
        <v>0.4</v>
      </c>
      <c r="J83" s="136" t="e">
        <f t="shared" si="35"/>
        <v>#REF!</v>
      </c>
    </row>
    <row r="84" spans="1:10" x14ac:dyDescent="0.25">
      <c r="A84" s="260" t="s">
        <v>52</v>
      </c>
      <c r="B84" s="263">
        <v>1</v>
      </c>
      <c r="C84" s="266" t="s">
        <v>135</v>
      </c>
      <c r="D84" s="267" t="s">
        <v>134</v>
      </c>
      <c r="E84" s="2" t="e">
        <f>#REF!</f>
        <v>#REF!</v>
      </c>
      <c r="F84" s="89" t="e">
        <f>#REF!</f>
        <v>#REF!</v>
      </c>
      <c r="G84" s="119">
        <v>4</v>
      </c>
      <c r="H84" s="137" t="e">
        <f t="shared" si="33"/>
        <v>#REF!</v>
      </c>
      <c r="I84" s="135">
        <f t="shared" si="34"/>
        <v>0.8</v>
      </c>
      <c r="J84" s="136" t="e">
        <f t="shared" si="35"/>
        <v>#REF!</v>
      </c>
    </row>
    <row r="85" spans="1:10" ht="36.75" customHeight="1" x14ac:dyDescent="0.25">
      <c r="A85" s="261"/>
      <c r="B85" s="264"/>
      <c r="C85" s="266"/>
      <c r="D85" s="268"/>
      <c r="E85" s="2" t="e">
        <f>#REF!</f>
        <v>#REF!</v>
      </c>
      <c r="F85" s="89" t="e">
        <f>#REF!</f>
        <v>#REF!</v>
      </c>
      <c r="G85" s="119">
        <v>4</v>
      </c>
      <c r="H85" s="137" t="e">
        <f t="shared" si="33"/>
        <v>#REF!</v>
      </c>
      <c r="I85" s="135">
        <f t="shared" si="34"/>
        <v>0.8</v>
      </c>
      <c r="J85" s="136" t="e">
        <f t="shared" si="35"/>
        <v>#REF!</v>
      </c>
    </row>
    <row r="86" spans="1:10" ht="36.75" customHeight="1" x14ac:dyDescent="0.25">
      <c r="A86" s="261"/>
      <c r="B86" s="264"/>
      <c r="C86" s="266"/>
      <c r="D86" s="268"/>
      <c r="E86" s="2" t="e">
        <f>#REF!</f>
        <v>#REF!</v>
      </c>
      <c r="F86" s="89" t="e">
        <f>#REF!</f>
        <v>#REF!</v>
      </c>
      <c r="G86" s="119">
        <v>1</v>
      </c>
      <c r="H86" s="137" t="e">
        <f t="shared" si="33"/>
        <v>#REF!</v>
      </c>
      <c r="I86" s="135">
        <f t="shared" si="34"/>
        <v>0.2</v>
      </c>
      <c r="J86" s="136" t="e">
        <f t="shared" si="35"/>
        <v>#REF!</v>
      </c>
    </row>
    <row r="87" spans="1:10" ht="27" customHeight="1" x14ac:dyDescent="0.25">
      <c r="A87" s="262"/>
      <c r="B87" s="265"/>
      <c r="C87" s="266"/>
      <c r="D87" s="269"/>
      <c r="E87" s="2" t="e">
        <f>#REF!</f>
        <v>#REF!</v>
      </c>
      <c r="F87" s="89" t="e">
        <f>#REF!</f>
        <v>#REF!</v>
      </c>
      <c r="G87" s="119">
        <v>2</v>
      </c>
      <c r="H87" s="137" t="e">
        <f t="shared" si="33"/>
        <v>#REF!</v>
      </c>
      <c r="I87" s="135">
        <f t="shared" si="34"/>
        <v>0.4</v>
      </c>
      <c r="J87" s="136" t="e">
        <f t="shared" si="35"/>
        <v>#REF!</v>
      </c>
    </row>
    <row r="88" spans="1:10" ht="40.5" customHeight="1" x14ac:dyDescent="0.25">
      <c r="A88" s="115" t="s">
        <v>40</v>
      </c>
      <c r="B88" s="45">
        <v>14</v>
      </c>
      <c r="C88" s="6" t="s">
        <v>135</v>
      </c>
      <c r="D88" s="37" t="s">
        <v>4</v>
      </c>
      <c r="E88" s="13" t="e">
        <f>#REF!</f>
        <v>#REF!</v>
      </c>
      <c r="F88" s="89" t="e">
        <f>#REF!</f>
        <v>#REF!</v>
      </c>
      <c r="G88" s="119">
        <v>4</v>
      </c>
      <c r="H88" s="137" t="e">
        <f t="shared" si="33"/>
        <v>#REF!</v>
      </c>
      <c r="I88" s="135">
        <f t="shared" si="34"/>
        <v>0.8</v>
      </c>
      <c r="J88" s="136" t="e">
        <f t="shared" si="35"/>
        <v>#REF!</v>
      </c>
    </row>
    <row r="89" spans="1:10" x14ac:dyDescent="0.25">
      <c r="A89" s="255" t="s">
        <v>38</v>
      </c>
      <c r="B89" s="254">
        <v>6</v>
      </c>
      <c r="C89" s="270" t="s">
        <v>135</v>
      </c>
      <c r="D89" s="285" t="s">
        <v>4</v>
      </c>
      <c r="E89" s="97" t="e">
        <f>#REF!</f>
        <v>#REF!</v>
      </c>
      <c r="F89" s="89" t="e">
        <f>#REF!</f>
        <v>#REF!</v>
      </c>
      <c r="G89" s="119">
        <v>2</v>
      </c>
      <c r="H89" s="137" t="e">
        <f t="shared" si="33"/>
        <v>#REF!</v>
      </c>
      <c r="I89" s="135">
        <f t="shared" si="34"/>
        <v>0.4</v>
      </c>
      <c r="J89" s="136" t="e">
        <f t="shared" si="35"/>
        <v>#REF!</v>
      </c>
    </row>
    <row r="90" spans="1:10" x14ac:dyDescent="0.25">
      <c r="A90" s="254"/>
      <c r="B90" s="254"/>
      <c r="C90" s="271"/>
      <c r="D90" s="286"/>
      <c r="E90" s="97" t="e">
        <f>#REF!</f>
        <v>#REF!</v>
      </c>
      <c r="F90" s="89" t="e">
        <f>#REF!</f>
        <v>#REF!</v>
      </c>
      <c r="G90" s="119">
        <v>2</v>
      </c>
      <c r="H90" s="137" t="e">
        <f t="shared" si="33"/>
        <v>#REF!</v>
      </c>
      <c r="I90" s="135">
        <f t="shared" si="34"/>
        <v>0.4</v>
      </c>
      <c r="J90" s="136" t="e">
        <f t="shared" si="35"/>
        <v>#REF!</v>
      </c>
    </row>
    <row r="91" spans="1:10" x14ac:dyDescent="0.25">
      <c r="A91" s="254"/>
      <c r="B91" s="254"/>
      <c r="C91" s="271"/>
      <c r="D91" s="286"/>
      <c r="E91" s="97" t="e">
        <f>#REF!</f>
        <v>#REF!</v>
      </c>
      <c r="F91" s="89" t="e">
        <f>#REF!</f>
        <v>#REF!</v>
      </c>
      <c r="G91" s="119">
        <v>2</v>
      </c>
      <c r="H91" s="137" t="e">
        <f t="shared" si="33"/>
        <v>#REF!</v>
      </c>
      <c r="I91" s="135">
        <f t="shared" si="34"/>
        <v>0.4</v>
      </c>
      <c r="J91" s="136" t="e">
        <f t="shared" si="35"/>
        <v>#REF!</v>
      </c>
    </row>
    <row r="92" spans="1:10" x14ac:dyDescent="0.25">
      <c r="A92" s="254"/>
      <c r="B92" s="254"/>
      <c r="C92" s="271"/>
      <c r="D92" s="286"/>
      <c r="E92" s="97" t="e">
        <f>#REF!</f>
        <v>#REF!</v>
      </c>
      <c r="F92" s="89" t="e">
        <f>#REF!</f>
        <v>#REF!</v>
      </c>
      <c r="G92" s="119">
        <v>2</v>
      </c>
      <c r="H92" s="137" t="e">
        <f t="shared" si="33"/>
        <v>#REF!</v>
      </c>
      <c r="I92" s="135">
        <f t="shared" si="34"/>
        <v>0.4</v>
      </c>
      <c r="J92" s="136" t="e">
        <f t="shared" si="35"/>
        <v>#REF!</v>
      </c>
    </row>
    <row r="93" spans="1:10" x14ac:dyDescent="0.25">
      <c r="A93" s="254"/>
      <c r="B93" s="254"/>
      <c r="C93" s="272"/>
      <c r="D93" s="287"/>
      <c r="E93" s="97" t="e">
        <f>#REF!</f>
        <v>#REF!</v>
      </c>
      <c r="F93" s="89" t="e">
        <f>#REF!</f>
        <v>#REF!</v>
      </c>
      <c r="G93" s="119">
        <v>2</v>
      </c>
      <c r="H93" s="137" t="e">
        <f t="shared" si="33"/>
        <v>#REF!</v>
      </c>
      <c r="I93" s="135">
        <f t="shared" si="34"/>
        <v>0.4</v>
      </c>
      <c r="J93" s="136" t="e">
        <f t="shared" si="35"/>
        <v>#REF!</v>
      </c>
    </row>
    <row r="94" spans="1:10" ht="47.25" customHeight="1" x14ac:dyDescent="0.25">
      <c r="A94" s="115" t="s">
        <v>43</v>
      </c>
      <c r="B94" s="44">
        <v>1</v>
      </c>
      <c r="C94" s="6" t="s">
        <v>10</v>
      </c>
      <c r="D94" s="31" t="s">
        <v>171</v>
      </c>
      <c r="E94" s="10" t="e">
        <f>#REF!</f>
        <v>#REF!</v>
      </c>
      <c r="F94" s="89" t="e">
        <f>#REF!</f>
        <v>#REF!</v>
      </c>
      <c r="G94" s="119">
        <v>4</v>
      </c>
      <c r="H94" s="137" t="e">
        <f t="shared" si="33"/>
        <v>#REF!</v>
      </c>
      <c r="I94" s="135">
        <f t="shared" si="34"/>
        <v>0.8</v>
      </c>
      <c r="J94" s="136" t="e">
        <f t="shared" si="35"/>
        <v>#REF!</v>
      </c>
    </row>
    <row r="95" spans="1:10" ht="25.5" customHeight="1" x14ac:dyDescent="0.25">
      <c r="A95" s="50"/>
      <c r="B95" s="50"/>
      <c r="C95" s="129"/>
      <c r="D95" s="129"/>
      <c r="E95" s="131" t="s">
        <v>215</v>
      </c>
      <c r="F95" s="148">
        <f>+'[1]ESTRATEGIAS y OBJETIVOS'!C18</f>
        <v>30</v>
      </c>
      <c r="G95" s="142">
        <f>SUM(G96:G107)</f>
        <v>30</v>
      </c>
      <c r="H95" s="163" t="e">
        <f>SUM(H96:H107)</f>
        <v>#REF!</v>
      </c>
      <c r="I95" s="132">
        <f>SUM(I96:I107)</f>
        <v>5.9999999999999991</v>
      </c>
      <c r="J95" s="141" t="e">
        <f>SUM(J96:J107)</f>
        <v>#REF!</v>
      </c>
    </row>
    <row r="96" spans="1:10" ht="35.25" customHeight="1" x14ac:dyDescent="0.25">
      <c r="A96" s="115" t="s">
        <v>44</v>
      </c>
      <c r="B96" s="44">
        <v>2</v>
      </c>
      <c r="C96" s="6" t="s">
        <v>33</v>
      </c>
      <c r="D96" s="67" t="s">
        <v>94</v>
      </c>
      <c r="E96" s="2" t="e">
        <f>#REF!</f>
        <v>#REF!</v>
      </c>
      <c r="F96" s="198" t="e">
        <f>#REF!</f>
        <v>#REF!</v>
      </c>
      <c r="G96" s="119">
        <v>2</v>
      </c>
      <c r="H96" s="137" t="e">
        <f t="shared" ref="H96:H107" si="36">+F96*G96</f>
        <v>#REF!</v>
      </c>
      <c r="I96" s="135">
        <f>(G96*20)/100</f>
        <v>0.4</v>
      </c>
      <c r="J96" s="136" t="e">
        <f t="shared" ref="J96" si="37">F96*I96</f>
        <v>#REF!</v>
      </c>
    </row>
    <row r="97" spans="1:13" ht="48" customHeight="1" x14ac:dyDescent="0.25">
      <c r="A97" s="115" t="s">
        <v>51</v>
      </c>
      <c r="B97" s="44">
        <v>16</v>
      </c>
      <c r="C97" s="105" t="s">
        <v>33</v>
      </c>
      <c r="D97" s="74" t="s">
        <v>131</v>
      </c>
      <c r="E97" s="3" t="e">
        <f>#REF!</f>
        <v>#REF!</v>
      </c>
      <c r="F97" s="90" t="e">
        <f>#REF!</f>
        <v>#REF!</v>
      </c>
      <c r="G97" s="119">
        <v>3</v>
      </c>
      <c r="H97" s="137" t="e">
        <f t="shared" si="36"/>
        <v>#REF!</v>
      </c>
      <c r="I97" s="135">
        <f t="shared" ref="I97:I107" si="38">(G97*20)/100</f>
        <v>0.6</v>
      </c>
      <c r="J97" s="136" t="e">
        <f t="shared" ref="J97:J107" si="39">F97*I97</f>
        <v>#REF!</v>
      </c>
    </row>
    <row r="98" spans="1:13" ht="42.75" customHeight="1" x14ac:dyDescent="0.25">
      <c r="A98" s="115" t="s">
        <v>24</v>
      </c>
      <c r="B98" s="44">
        <v>5</v>
      </c>
      <c r="C98" s="6" t="s">
        <v>152</v>
      </c>
      <c r="D98" s="63" t="s">
        <v>20</v>
      </c>
      <c r="E98" s="5" t="e">
        <f>+#REF!</f>
        <v>#REF!</v>
      </c>
      <c r="F98" s="198" t="e">
        <f>+#REF!</f>
        <v>#REF!</v>
      </c>
      <c r="G98" s="119">
        <v>3</v>
      </c>
      <c r="H98" s="137" t="e">
        <f t="shared" si="36"/>
        <v>#REF!</v>
      </c>
      <c r="I98" s="135">
        <f t="shared" si="38"/>
        <v>0.6</v>
      </c>
      <c r="J98" s="136" t="e">
        <f t="shared" si="39"/>
        <v>#REF!</v>
      </c>
    </row>
    <row r="99" spans="1:13" ht="42.75" x14ac:dyDescent="0.25">
      <c r="A99" s="115" t="s">
        <v>52</v>
      </c>
      <c r="B99" s="44">
        <v>5</v>
      </c>
      <c r="C99" s="6" t="s">
        <v>114</v>
      </c>
      <c r="D99" s="65" t="s">
        <v>198</v>
      </c>
      <c r="E99" s="2" t="e">
        <f>#REF!</f>
        <v>#REF!</v>
      </c>
      <c r="F99" s="198" t="e">
        <f>#REF!</f>
        <v>#REF!</v>
      </c>
      <c r="G99" s="119">
        <v>3</v>
      </c>
      <c r="H99" s="137" t="e">
        <f t="shared" si="36"/>
        <v>#REF!</v>
      </c>
      <c r="I99" s="135">
        <f t="shared" si="38"/>
        <v>0.6</v>
      </c>
      <c r="J99" s="136" t="e">
        <f t="shared" si="39"/>
        <v>#REF!</v>
      </c>
    </row>
    <row r="100" spans="1:13" ht="48" customHeight="1" x14ac:dyDescent="0.25">
      <c r="A100" s="115" t="s">
        <v>40</v>
      </c>
      <c r="B100" s="45">
        <v>1</v>
      </c>
      <c r="C100" s="6" t="s">
        <v>33</v>
      </c>
      <c r="D100" s="65" t="s">
        <v>2</v>
      </c>
      <c r="E100" s="13" t="e">
        <f>#REF!</f>
        <v>#REF!</v>
      </c>
      <c r="F100" s="91" t="e">
        <f>#REF!</f>
        <v>#REF!</v>
      </c>
      <c r="G100" s="119">
        <v>2</v>
      </c>
      <c r="H100" s="137" t="e">
        <f t="shared" si="36"/>
        <v>#REF!</v>
      </c>
      <c r="I100" s="135">
        <f t="shared" si="38"/>
        <v>0.4</v>
      </c>
      <c r="J100" s="136" t="e">
        <f t="shared" si="39"/>
        <v>#REF!</v>
      </c>
    </row>
    <row r="101" spans="1:13" ht="45.75" customHeight="1" x14ac:dyDescent="0.25">
      <c r="A101" s="113" t="s">
        <v>14</v>
      </c>
      <c r="B101" s="44">
        <v>3</v>
      </c>
      <c r="C101" s="105" t="s">
        <v>152</v>
      </c>
      <c r="D101" s="25" t="s">
        <v>2</v>
      </c>
      <c r="E101" s="1" t="e">
        <f>#REF!</f>
        <v>#REF!</v>
      </c>
      <c r="F101" s="89" t="e">
        <f>#REF!</f>
        <v>#REF!</v>
      </c>
      <c r="G101" s="46">
        <v>2</v>
      </c>
      <c r="H101" s="94" t="e">
        <f>F101*G101</f>
        <v>#REF!</v>
      </c>
      <c r="I101" s="135">
        <f t="shared" si="38"/>
        <v>0.4</v>
      </c>
      <c r="J101" s="136" t="e">
        <f t="shared" si="39"/>
        <v>#REF!</v>
      </c>
    </row>
    <row r="102" spans="1:13" ht="85.5" x14ac:dyDescent="0.25">
      <c r="A102" s="115" t="s">
        <v>38</v>
      </c>
      <c r="B102" s="44">
        <v>3</v>
      </c>
      <c r="C102" s="105" t="s">
        <v>152</v>
      </c>
      <c r="D102" s="25" t="s">
        <v>2</v>
      </c>
      <c r="E102" s="2" t="e">
        <f>#REF!</f>
        <v>#REF!</v>
      </c>
      <c r="F102" s="89" t="e">
        <f>#REF!</f>
        <v>#REF!</v>
      </c>
      <c r="G102" s="119">
        <v>2</v>
      </c>
      <c r="H102" s="137" t="e">
        <f t="shared" si="36"/>
        <v>#REF!</v>
      </c>
      <c r="I102" s="135">
        <f t="shared" si="38"/>
        <v>0.4</v>
      </c>
      <c r="J102" s="136" t="e">
        <f t="shared" si="39"/>
        <v>#REF!</v>
      </c>
    </row>
    <row r="103" spans="1:13" ht="71.25" x14ac:dyDescent="0.25">
      <c r="A103" s="115" t="s">
        <v>39</v>
      </c>
      <c r="B103" s="44">
        <v>5</v>
      </c>
      <c r="C103" s="105" t="s">
        <v>152</v>
      </c>
      <c r="D103" s="4" t="s">
        <v>20</v>
      </c>
      <c r="E103" s="4" t="e">
        <f>#REF!</f>
        <v>#REF!</v>
      </c>
      <c r="F103" s="198" t="e">
        <f>#REF!</f>
        <v>#REF!</v>
      </c>
      <c r="G103" s="119">
        <v>2</v>
      </c>
      <c r="H103" s="137" t="e">
        <f t="shared" si="36"/>
        <v>#REF!</v>
      </c>
      <c r="I103" s="135">
        <f t="shared" si="38"/>
        <v>0.4</v>
      </c>
      <c r="J103" s="136" t="e">
        <f t="shared" si="39"/>
        <v>#REF!</v>
      </c>
    </row>
    <row r="104" spans="1:13" ht="42.75" x14ac:dyDescent="0.25">
      <c r="A104" s="115" t="s">
        <v>43</v>
      </c>
      <c r="B104" s="44">
        <v>2</v>
      </c>
      <c r="C104" s="6" t="s">
        <v>33</v>
      </c>
      <c r="D104" s="16" t="s">
        <v>172</v>
      </c>
      <c r="E104" s="10" t="e">
        <f>#REF!</f>
        <v>#REF!</v>
      </c>
      <c r="F104" s="91" t="e">
        <f>#REF!</f>
        <v>#REF!</v>
      </c>
      <c r="G104" s="119">
        <v>3</v>
      </c>
      <c r="H104" s="137" t="e">
        <f t="shared" si="36"/>
        <v>#REF!</v>
      </c>
      <c r="I104" s="135">
        <f t="shared" si="38"/>
        <v>0.6</v>
      </c>
      <c r="J104" s="136" t="e">
        <f t="shared" si="39"/>
        <v>#REF!</v>
      </c>
      <c r="K104" s="149"/>
    </row>
    <row r="105" spans="1:13" ht="71.25" x14ac:dyDescent="0.25">
      <c r="A105" s="115" t="s">
        <v>43</v>
      </c>
      <c r="B105" s="44">
        <v>3</v>
      </c>
      <c r="C105" s="6" t="s">
        <v>33</v>
      </c>
      <c r="D105" s="16" t="s">
        <v>173</v>
      </c>
      <c r="E105" s="10" t="e">
        <f>#REF!</f>
        <v>#REF!</v>
      </c>
      <c r="F105" s="91" t="e">
        <f>#REF!</f>
        <v>#REF!</v>
      </c>
      <c r="G105" s="119">
        <v>3</v>
      </c>
      <c r="H105" s="137" t="e">
        <f t="shared" si="36"/>
        <v>#REF!</v>
      </c>
      <c r="I105" s="135">
        <f t="shared" si="38"/>
        <v>0.6</v>
      </c>
      <c r="J105" s="136" t="e">
        <f t="shared" si="39"/>
        <v>#REF!</v>
      </c>
    </row>
    <row r="106" spans="1:13" ht="45.75" customHeight="1" x14ac:dyDescent="0.25">
      <c r="A106" s="115" t="s">
        <v>43</v>
      </c>
      <c r="B106" s="44">
        <v>4</v>
      </c>
      <c r="C106" s="6" t="s">
        <v>33</v>
      </c>
      <c r="D106" s="80" t="s">
        <v>174</v>
      </c>
      <c r="E106" s="10" t="e">
        <f>#REF!</f>
        <v>#REF!</v>
      </c>
      <c r="F106" s="91" t="e">
        <f>#REF!</f>
        <v>#REF!</v>
      </c>
      <c r="G106" s="119">
        <v>3</v>
      </c>
      <c r="H106" s="137" t="e">
        <f t="shared" si="36"/>
        <v>#REF!</v>
      </c>
      <c r="I106" s="135">
        <f t="shared" si="38"/>
        <v>0.6</v>
      </c>
      <c r="J106" s="136" t="e">
        <f t="shared" si="39"/>
        <v>#REF!</v>
      </c>
    </row>
    <row r="107" spans="1:13" ht="99.75" x14ac:dyDescent="0.25">
      <c r="A107" s="115" t="s">
        <v>46</v>
      </c>
      <c r="B107" s="44">
        <v>1</v>
      </c>
      <c r="C107" s="6">
        <v>3.2</v>
      </c>
      <c r="D107" s="63" t="s">
        <v>163</v>
      </c>
      <c r="E107" s="14" t="e">
        <f>#REF!</f>
        <v>#REF!</v>
      </c>
      <c r="F107" s="91" t="e">
        <f>#REF!</f>
        <v>#REF!</v>
      </c>
      <c r="G107" s="119">
        <v>2</v>
      </c>
      <c r="H107" s="137" t="e">
        <f t="shared" si="36"/>
        <v>#REF!</v>
      </c>
      <c r="I107" s="135">
        <f t="shared" si="38"/>
        <v>0.4</v>
      </c>
      <c r="J107" s="136" t="e">
        <f t="shared" si="39"/>
        <v>#REF!</v>
      </c>
    </row>
    <row r="108" spans="1:13" ht="18" x14ac:dyDescent="0.25">
      <c r="A108" s="50"/>
      <c r="B108" s="50"/>
      <c r="C108" s="129"/>
      <c r="D108" s="130"/>
      <c r="E108" s="131" t="s">
        <v>64</v>
      </c>
      <c r="F108" s="148">
        <f>+'[1]ESTRATEGIAS y OBJETIVOS'!C19</f>
        <v>30</v>
      </c>
      <c r="G108" s="142">
        <f>SUM(G109:G126)</f>
        <v>30</v>
      </c>
      <c r="H108" s="163" t="e">
        <f>SUM(H109:H126)</f>
        <v>#REF!</v>
      </c>
      <c r="I108" s="132">
        <f>SUM(I109:I126)</f>
        <v>6.0000000000000009</v>
      </c>
      <c r="J108" s="150" t="e">
        <f>SUM(J109:J126)</f>
        <v>#REF!</v>
      </c>
    </row>
    <row r="109" spans="1:13" ht="71.25" x14ac:dyDescent="0.25">
      <c r="A109" s="115" t="s">
        <v>24</v>
      </c>
      <c r="B109" s="44">
        <v>2</v>
      </c>
      <c r="C109" s="6" t="s">
        <v>25</v>
      </c>
      <c r="D109" s="43" t="s">
        <v>17</v>
      </c>
      <c r="E109" s="2" t="e">
        <f>+#REF!</f>
        <v>#REF!</v>
      </c>
      <c r="F109" s="89" t="e">
        <f>+#REF!</f>
        <v>#REF!</v>
      </c>
      <c r="G109" s="119">
        <v>0.5</v>
      </c>
      <c r="H109" s="137" t="e">
        <f t="shared" ref="H109:H126" si="40">+F109*G109</f>
        <v>#REF!</v>
      </c>
      <c r="I109" s="135">
        <f t="shared" ref="I109" si="41">(G109*20)/100</f>
        <v>0.1</v>
      </c>
      <c r="J109" s="136" t="e">
        <f t="shared" ref="J109" si="42">F109*I109</f>
        <v>#REF!</v>
      </c>
    </row>
    <row r="110" spans="1:13" ht="42.75" x14ac:dyDescent="0.25">
      <c r="A110" s="115" t="s">
        <v>40</v>
      </c>
      <c r="B110" s="45">
        <v>9</v>
      </c>
      <c r="C110" s="6">
        <v>3.3</v>
      </c>
      <c r="D110" s="9" t="s">
        <v>204</v>
      </c>
      <c r="E110" s="13" t="e">
        <f>#REF!</f>
        <v>#REF!</v>
      </c>
      <c r="F110" s="89" t="e">
        <f>#REF!</f>
        <v>#REF!</v>
      </c>
      <c r="G110" s="119">
        <v>0.5</v>
      </c>
      <c r="H110" s="137" t="e">
        <f t="shared" si="40"/>
        <v>#REF!</v>
      </c>
      <c r="I110" s="135">
        <f t="shared" ref="I110:I126" si="43">(G110*20)/100</f>
        <v>0.1</v>
      </c>
      <c r="J110" s="136" t="e">
        <f t="shared" ref="J110:J126" si="44">F110*I110</f>
        <v>#REF!</v>
      </c>
      <c r="K110" s="33"/>
      <c r="L110" s="151"/>
      <c r="M110" s="151"/>
    </row>
    <row r="111" spans="1:13" ht="43.5" customHeight="1" x14ac:dyDescent="0.25">
      <c r="A111" s="115" t="s">
        <v>39</v>
      </c>
      <c r="B111" s="44">
        <v>2</v>
      </c>
      <c r="C111" s="105" t="s">
        <v>114</v>
      </c>
      <c r="D111" s="104" t="s">
        <v>17</v>
      </c>
      <c r="E111" s="3" t="e">
        <f>#REF!</f>
        <v>#REF!</v>
      </c>
      <c r="F111" s="90" t="e">
        <f>#REF!</f>
        <v>#REF!</v>
      </c>
      <c r="G111" s="119">
        <v>0.5</v>
      </c>
      <c r="H111" s="137" t="e">
        <f t="shared" si="40"/>
        <v>#REF!</v>
      </c>
      <c r="I111" s="135">
        <f t="shared" si="43"/>
        <v>0.1</v>
      </c>
      <c r="J111" s="136" t="e">
        <f t="shared" si="44"/>
        <v>#REF!</v>
      </c>
      <c r="K111" s="33"/>
      <c r="L111" s="151"/>
      <c r="M111" s="151"/>
    </row>
    <row r="112" spans="1:13" ht="57" x14ac:dyDescent="0.25">
      <c r="A112" s="115" t="s">
        <v>44</v>
      </c>
      <c r="B112" s="44">
        <v>1</v>
      </c>
      <c r="C112" s="6" t="s">
        <v>25</v>
      </c>
      <c r="D112" s="81" t="s">
        <v>205</v>
      </c>
      <c r="E112" s="2" t="e">
        <f>#REF!</f>
        <v>#REF!</v>
      </c>
      <c r="F112" s="89" t="e">
        <f>#REF!</f>
        <v>#REF!</v>
      </c>
      <c r="G112" s="119">
        <v>2</v>
      </c>
      <c r="H112" s="137" t="e">
        <f t="shared" si="40"/>
        <v>#REF!</v>
      </c>
      <c r="I112" s="135">
        <f t="shared" si="43"/>
        <v>0.4</v>
      </c>
      <c r="J112" s="136" t="e">
        <f t="shared" si="44"/>
        <v>#REF!</v>
      </c>
    </row>
    <row r="113" spans="1:10" ht="57" x14ac:dyDescent="0.25">
      <c r="A113" s="115" t="s">
        <v>51</v>
      </c>
      <c r="B113" s="44">
        <v>2</v>
      </c>
      <c r="C113" s="105" t="s">
        <v>114</v>
      </c>
      <c r="D113" s="71" t="s">
        <v>118</v>
      </c>
      <c r="E113" s="3" t="e">
        <f>#REF!</f>
        <v>#REF!</v>
      </c>
      <c r="F113" s="90" t="e">
        <f>#REF!</f>
        <v>#REF!</v>
      </c>
      <c r="G113" s="119">
        <v>0.5</v>
      </c>
      <c r="H113" s="137" t="e">
        <f t="shared" si="40"/>
        <v>#REF!</v>
      </c>
      <c r="I113" s="135">
        <f t="shared" si="43"/>
        <v>0.1</v>
      </c>
      <c r="J113" s="136" t="e">
        <f t="shared" si="44"/>
        <v>#REF!</v>
      </c>
    </row>
    <row r="114" spans="1:10" ht="57" x14ac:dyDescent="0.25">
      <c r="A114" s="115" t="s">
        <v>51</v>
      </c>
      <c r="B114" s="44">
        <v>3</v>
      </c>
      <c r="C114" s="105" t="s">
        <v>114</v>
      </c>
      <c r="D114" s="71" t="s">
        <v>119</v>
      </c>
      <c r="E114" s="3" t="e">
        <f>#REF!</f>
        <v>#REF!</v>
      </c>
      <c r="F114" s="90" t="e">
        <f>#REF!</f>
        <v>#REF!</v>
      </c>
      <c r="G114" s="119">
        <v>0.5</v>
      </c>
      <c r="H114" s="137" t="e">
        <f t="shared" si="40"/>
        <v>#REF!</v>
      </c>
      <c r="I114" s="135">
        <f t="shared" si="43"/>
        <v>0.1</v>
      </c>
      <c r="J114" s="136" t="e">
        <f t="shared" si="44"/>
        <v>#REF!</v>
      </c>
    </row>
    <row r="115" spans="1:10" ht="44.25" customHeight="1" x14ac:dyDescent="0.25">
      <c r="A115" s="115" t="s">
        <v>51</v>
      </c>
      <c r="B115" s="44">
        <v>11</v>
      </c>
      <c r="C115" s="105" t="s">
        <v>25</v>
      </c>
      <c r="D115" s="74" t="s">
        <v>206</v>
      </c>
      <c r="E115" s="3" t="e">
        <f>#REF!</f>
        <v>#REF!</v>
      </c>
      <c r="F115" s="90" t="e">
        <f>#REF!</f>
        <v>#REF!</v>
      </c>
      <c r="G115" s="119">
        <v>0.5</v>
      </c>
      <c r="H115" s="137" t="e">
        <f t="shared" si="40"/>
        <v>#REF!</v>
      </c>
      <c r="I115" s="135">
        <f t="shared" si="43"/>
        <v>0.1</v>
      </c>
      <c r="J115" s="136" t="e">
        <f t="shared" si="44"/>
        <v>#REF!</v>
      </c>
    </row>
    <row r="116" spans="1:10" ht="42.75" x14ac:dyDescent="0.25">
      <c r="A116" s="115" t="s">
        <v>51</v>
      </c>
      <c r="B116" s="44">
        <v>15</v>
      </c>
      <c r="C116" s="105" t="s">
        <v>25</v>
      </c>
      <c r="D116" s="75" t="s">
        <v>130</v>
      </c>
      <c r="E116" s="3" t="e">
        <f>#REF!</f>
        <v>#REF!</v>
      </c>
      <c r="F116" s="90" t="e">
        <f>#REF!</f>
        <v>#REF!</v>
      </c>
      <c r="G116" s="119">
        <v>0.5</v>
      </c>
      <c r="H116" s="137" t="e">
        <f t="shared" si="40"/>
        <v>#REF!</v>
      </c>
      <c r="I116" s="135">
        <f t="shared" si="43"/>
        <v>0.1</v>
      </c>
      <c r="J116" s="136" t="e">
        <f t="shared" si="44"/>
        <v>#REF!</v>
      </c>
    </row>
    <row r="117" spans="1:10" ht="45" customHeight="1" x14ac:dyDescent="0.25">
      <c r="A117" s="115" t="s">
        <v>51</v>
      </c>
      <c r="B117" s="44">
        <v>9</v>
      </c>
      <c r="C117" s="105" t="s">
        <v>25</v>
      </c>
      <c r="D117" s="75" t="s">
        <v>125</v>
      </c>
      <c r="E117" s="3" t="e">
        <f>#REF!</f>
        <v>#REF!</v>
      </c>
      <c r="F117" s="90" t="e">
        <f>#REF!</f>
        <v>#REF!</v>
      </c>
      <c r="G117" s="119">
        <v>0.5</v>
      </c>
      <c r="H117" s="137" t="e">
        <f t="shared" si="40"/>
        <v>#REF!</v>
      </c>
      <c r="I117" s="135">
        <f t="shared" si="43"/>
        <v>0.1</v>
      </c>
      <c r="J117" s="136" t="e">
        <f t="shared" si="44"/>
        <v>#REF!</v>
      </c>
    </row>
    <row r="118" spans="1:10" ht="114" x14ac:dyDescent="0.25">
      <c r="A118" s="115" t="s">
        <v>52</v>
      </c>
      <c r="B118" s="44">
        <v>4</v>
      </c>
      <c r="C118" s="6" t="s">
        <v>114</v>
      </c>
      <c r="D118" s="1" t="s">
        <v>137</v>
      </c>
      <c r="E118" s="2" t="e">
        <f>#REF!</f>
        <v>#REF!</v>
      </c>
      <c r="F118" s="89" t="e">
        <f>#REF!</f>
        <v>#REF!</v>
      </c>
      <c r="G118" s="119">
        <v>0.5</v>
      </c>
      <c r="H118" s="137" t="e">
        <f t="shared" si="40"/>
        <v>#REF!</v>
      </c>
      <c r="I118" s="135">
        <f t="shared" si="43"/>
        <v>0.1</v>
      </c>
      <c r="J118" s="136" t="e">
        <f t="shared" si="44"/>
        <v>#REF!</v>
      </c>
    </row>
    <row r="119" spans="1:10" ht="71.25" x14ac:dyDescent="0.25">
      <c r="A119" s="115" t="s">
        <v>45</v>
      </c>
      <c r="B119" s="44">
        <v>2</v>
      </c>
      <c r="C119" s="6" t="s">
        <v>114</v>
      </c>
      <c r="D119" s="75" t="s">
        <v>141</v>
      </c>
      <c r="E119" s="2" t="e">
        <f>+#REF!</f>
        <v>#REF!</v>
      </c>
      <c r="F119" s="199" t="e">
        <f>+#REF!</f>
        <v>#REF!</v>
      </c>
      <c r="G119" s="119">
        <v>0.5</v>
      </c>
      <c r="H119" s="137" t="e">
        <f t="shared" si="40"/>
        <v>#REF!</v>
      </c>
      <c r="I119" s="135">
        <f t="shared" si="43"/>
        <v>0.1</v>
      </c>
      <c r="J119" s="136" t="e">
        <f t="shared" si="44"/>
        <v>#REF!</v>
      </c>
    </row>
    <row r="120" spans="1:10" ht="75.75" customHeight="1" x14ac:dyDescent="0.25">
      <c r="A120" s="115" t="s">
        <v>43</v>
      </c>
      <c r="B120" s="44">
        <v>6</v>
      </c>
      <c r="C120" s="6" t="s">
        <v>25</v>
      </c>
      <c r="D120" s="80" t="s">
        <v>175</v>
      </c>
      <c r="E120" s="10" t="e">
        <f>#REF!</f>
        <v>#REF!</v>
      </c>
      <c r="F120" s="199" t="e">
        <f>#REF!</f>
        <v>#REF!</v>
      </c>
      <c r="G120" s="119">
        <v>5</v>
      </c>
      <c r="H120" s="137" t="e">
        <f t="shared" si="40"/>
        <v>#REF!</v>
      </c>
      <c r="I120" s="135">
        <f t="shared" si="43"/>
        <v>1</v>
      </c>
      <c r="J120" s="136" t="e">
        <f t="shared" si="44"/>
        <v>#REF!</v>
      </c>
    </row>
    <row r="121" spans="1:10" ht="48" customHeight="1" x14ac:dyDescent="0.25">
      <c r="A121" s="115" t="s">
        <v>40</v>
      </c>
      <c r="B121" s="45">
        <v>5</v>
      </c>
      <c r="C121" s="105" t="s">
        <v>114</v>
      </c>
      <c r="D121" s="67" t="s">
        <v>146</v>
      </c>
      <c r="E121" s="95" t="e">
        <f>#REF!</f>
        <v>#REF!</v>
      </c>
      <c r="F121" s="199" t="e">
        <f>#REF!</f>
        <v>#REF!</v>
      </c>
      <c r="G121" s="119">
        <v>5</v>
      </c>
      <c r="H121" s="137" t="e">
        <f t="shared" si="40"/>
        <v>#REF!</v>
      </c>
      <c r="I121" s="135">
        <f t="shared" si="43"/>
        <v>1</v>
      </c>
      <c r="J121" s="136" t="e">
        <f t="shared" si="44"/>
        <v>#REF!</v>
      </c>
    </row>
    <row r="122" spans="1:10" ht="48" customHeight="1" x14ac:dyDescent="0.25">
      <c r="A122" s="115" t="s">
        <v>46</v>
      </c>
      <c r="B122" s="44">
        <v>2</v>
      </c>
      <c r="C122" s="6" t="s">
        <v>11</v>
      </c>
      <c r="D122" s="67" t="s">
        <v>164</v>
      </c>
      <c r="E122" s="14" t="e">
        <f>#REF!</f>
        <v>#REF!</v>
      </c>
      <c r="F122" s="199" t="e">
        <f>#REF!</f>
        <v>#REF!</v>
      </c>
      <c r="G122" s="119">
        <v>5</v>
      </c>
      <c r="H122" s="137" t="e">
        <f t="shared" si="40"/>
        <v>#REF!</v>
      </c>
      <c r="I122" s="135">
        <f t="shared" si="43"/>
        <v>1</v>
      </c>
      <c r="J122" s="136" t="e">
        <f t="shared" si="44"/>
        <v>#REF!</v>
      </c>
    </row>
    <row r="123" spans="1:10" ht="71.25" x14ac:dyDescent="0.25">
      <c r="A123" s="115" t="s">
        <v>43</v>
      </c>
      <c r="B123" s="44">
        <v>7</v>
      </c>
      <c r="C123" s="6" t="s">
        <v>25</v>
      </c>
      <c r="D123" s="80" t="s">
        <v>230</v>
      </c>
      <c r="E123" s="10" t="e">
        <f>#REF!</f>
        <v>#REF!</v>
      </c>
      <c r="F123" s="199" t="e">
        <f>#REF!</f>
        <v>#REF!</v>
      </c>
      <c r="G123" s="119"/>
      <c r="H123" s="137" t="e">
        <f t="shared" si="40"/>
        <v>#REF!</v>
      </c>
      <c r="I123" s="135">
        <f t="shared" si="43"/>
        <v>0</v>
      </c>
      <c r="J123" s="136" t="e">
        <f t="shared" si="44"/>
        <v>#REF!</v>
      </c>
    </row>
    <row r="124" spans="1:10" ht="34.5" customHeight="1" x14ac:dyDescent="0.25">
      <c r="A124" s="115" t="s">
        <v>47</v>
      </c>
      <c r="B124" s="44">
        <v>12</v>
      </c>
      <c r="C124" s="6">
        <v>3.3</v>
      </c>
      <c r="D124" s="82" t="s">
        <v>190</v>
      </c>
      <c r="E124" s="100" t="e">
        <f>#REF!</f>
        <v>#REF!</v>
      </c>
      <c r="F124" s="199" t="e">
        <f>#REF!</f>
        <v>#REF!</v>
      </c>
      <c r="G124" s="119">
        <v>4</v>
      </c>
      <c r="H124" s="137" t="e">
        <f t="shared" si="40"/>
        <v>#REF!</v>
      </c>
      <c r="I124" s="135">
        <f t="shared" si="43"/>
        <v>0.8</v>
      </c>
      <c r="J124" s="136" t="e">
        <f t="shared" si="44"/>
        <v>#REF!</v>
      </c>
    </row>
    <row r="125" spans="1:10" ht="42.75" x14ac:dyDescent="0.25">
      <c r="A125" s="115" t="s">
        <v>51</v>
      </c>
      <c r="B125" s="44">
        <v>17</v>
      </c>
      <c r="C125" s="105" t="s">
        <v>36</v>
      </c>
      <c r="D125" s="10" t="s">
        <v>207</v>
      </c>
      <c r="E125" s="3" t="e">
        <f>#REF!</f>
        <v>#REF!</v>
      </c>
      <c r="F125" s="90" t="e">
        <f>#REF!</f>
        <v>#REF!</v>
      </c>
      <c r="G125" s="119">
        <v>2</v>
      </c>
      <c r="H125" s="137" t="e">
        <f t="shared" si="40"/>
        <v>#REF!</v>
      </c>
      <c r="I125" s="135">
        <f t="shared" si="43"/>
        <v>0.4</v>
      </c>
      <c r="J125" s="136" t="e">
        <f t="shared" si="44"/>
        <v>#REF!</v>
      </c>
    </row>
    <row r="126" spans="1:10" ht="26.25" customHeight="1" x14ac:dyDescent="0.25">
      <c r="A126" s="115" t="s">
        <v>47</v>
      </c>
      <c r="B126" s="44">
        <v>15</v>
      </c>
      <c r="C126" s="6">
        <v>5.2</v>
      </c>
      <c r="D126" s="67" t="s">
        <v>208</v>
      </c>
      <c r="E126" s="3" t="e">
        <f>#REF!</f>
        <v>#REF!</v>
      </c>
      <c r="F126" s="90" t="e">
        <f>#REF!</f>
        <v>#REF!</v>
      </c>
      <c r="G126" s="38">
        <v>2</v>
      </c>
      <c r="H126" s="137" t="e">
        <f t="shared" si="40"/>
        <v>#REF!</v>
      </c>
      <c r="I126" s="135">
        <f t="shared" si="43"/>
        <v>0.4</v>
      </c>
      <c r="J126" s="136" t="e">
        <f t="shared" si="44"/>
        <v>#REF!</v>
      </c>
    </row>
    <row r="127" spans="1:10" ht="19.5" customHeight="1" x14ac:dyDescent="0.25">
      <c r="A127" s="47"/>
      <c r="B127" s="48"/>
      <c r="C127" s="125"/>
      <c r="D127" s="125"/>
      <c r="E127" s="126" t="s">
        <v>72</v>
      </c>
      <c r="F127" s="200"/>
      <c r="G127" s="126"/>
      <c r="H127" s="152"/>
      <c r="I127" s="128">
        <f>+I128+I139</f>
        <v>20</v>
      </c>
      <c r="J127" s="128" t="e">
        <f>+J128+J139</f>
        <v>#REF!</v>
      </c>
    </row>
    <row r="128" spans="1:10" ht="15.75" customHeight="1" x14ac:dyDescent="0.25">
      <c r="A128" s="50"/>
      <c r="B128" s="50"/>
      <c r="C128" s="129"/>
      <c r="D128" s="129"/>
      <c r="E128" s="131" t="s">
        <v>65</v>
      </c>
      <c r="F128" s="148">
        <f>+'[1]ESTRATEGIAS y OBJETIVOS'!C22</f>
        <v>50</v>
      </c>
      <c r="G128" s="142">
        <f>SUM(G129:G138)</f>
        <v>50</v>
      </c>
      <c r="H128" s="142" t="e">
        <f>SUM(H129:H138)</f>
        <v>#REF!</v>
      </c>
      <c r="I128" s="132">
        <f>SUM(I129:I138)</f>
        <v>10</v>
      </c>
      <c r="J128" s="145" t="e">
        <f>SUM(J129:J138)</f>
        <v>#REF!</v>
      </c>
    </row>
    <row r="129" spans="1:10" ht="48.75" customHeight="1" x14ac:dyDescent="0.25">
      <c r="A129" s="115" t="s">
        <v>50</v>
      </c>
      <c r="B129" s="44">
        <v>6</v>
      </c>
      <c r="C129" s="6">
        <v>4.0999999999999996</v>
      </c>
      <c r="D129" s="67" t="s">
        <v>154</v>
      </c>
      <c r="E129" s="20" t="e">
        <f>#REF!</f>
        <v>#REF!</v>
      </c>
      <c r="F129" s="92" t="e">
        <f>#REF!</f>
        <v>#REF!</v>
      </c>
      <c r="G129" s="119">
        <v>5</v>
      </c>
      <c r="H129" s="137" t="e">
        <f t="shared" ref="H129:H138" si="45">+F129*G129</f>
        <v>#REF!</v>
      </c>
      <c r="I129" s="135">
        <f t="shared" ref="I129" si="46">(G129*20)/100</f>
        <v>1</v>
      </c>
      <c r="J129" s="136" t="e">
        <f t="shared" ref="J129" si="47">F129*I129</f>
        <v>#REF!</v>
      </c>
    </row>
    <row r="130" spans="1:10" ht="58.5" customHeight="1" x14ac:dyDescent="0.25">
      <c r="A130" s="115" t="s">
        <v>43</v>
      </c>
      <c r="B130" s="44">
        <v>5</v>
      </c>
      <c r="C130" s="6" t="s">
        <v>34</v>
      </c>
      <c r="D130" s="80" t="s">
        <v>86</v>
      </c>
      <c r="E130" s="32" t="e">
        <f>#REF!</f>
        <v>#REF!</v>
      </c>
      <c r="F130" s="93" t="e">
        <f>#REF!</f>
        <v>#REF!</v>
      </c>
      <c r="G130" s="119">
        <v>5</v>
      </c>
      <c r="H130" s="137" t="e">
        <f t="shared" si="45"/>
        <v>#REF!</v>
      </c>
      <c r="I130" s="135">
        <f t="shared" ref="I130:I138" si="48">(G130*20)/100</f>
        <v>1</v>
      </c>
      <c r="J130" s="136" t="e">
        <f t="shared" ref="J130:J138" si="49">F130*I130</f>
        <v>#REF!</v>
      </c>
    </row>
    <row r="131" spans="1:10" ht="24.75" customHeight="1" x14ac:dyDescent="0.25">
      <c r="A131" s="115" t="s">
        <v>47</v>
      </c>
      <c r="B131" s="44">
        <v>1</v>
      </c>
      <c r="C131" s="6">
        <v>4.0999999999999996</v>
      </c>
      <c r="D131" s="65" t="s">
        <v>182</v>
      </c>
      <c r="E131" s="99" t="e">
        <f>#REF!</f>
        <v>#REF!</v>
      </c>
      <c r="F131" s="194" t="e">
        <f>#REF!</f>
        <v>#REF!</v>
      </c>
      <c r="G131" s="119">
        <v>5</v>
      </c>
      <c r="H131" s="137" t="e">
        <f t="shared" si="45"/>
        <v>#REF!</v>
      </c>
      <c r="I131" s="135">
        <f t="shared" si="48"/>
        <v>1</v>
      </c>
      <c r="J131" s="136" t="e">
        <f t="shared" si="49"/>
        <v>#REF!</v>
      </c>
    </row>
    <row r="132" spans="1:10" ht="85.5" x14ac:dyDescent="0.25">
      <c r="A132" s="115" t="s">
        <v>14</v>
      </c>
      <c r="B132" s="44">
        <v>5</v>
      </c>
      <c r="C132" s="6">
        <v>4.0999999999999996</v>
      </c>
      <c r="D132" s="65" t="s">
        <v>26</v>
      </c>
      <c r="E132" s="1" t="e">
        <f>#REF!</f>
        <v>#REF!</v>
      </c>
      <c r="F132" s="89" t="e">
        <f>#REF!</f>
        <v>#REF!</v>
      </c>
      <c r="G132" s="46">
        <v>5</v>
      </c>
      <c r="H132" s="46" t="e">
        <f>F132*G132</f>
        <v>#REF!</v>
      </c>
      <c r="I132" s="135">
        <f t="shared" si="48"/>
        <v>1</v>
      </c>
      <c r="J132" s="136" t="e">
        <f t="shared" si="49"/>
        <v>#REF!</v>
      </c>
    </row>
    <row r="133" spans="1:10" ht="50.25" customHeight="1" x14ac:dyDescent="0.25">
      <c r="A133" s="115" t="s">
        <v>24</v>
      </c>
      <c r="B133" s="44">
        <v>8</v>
      </c>
      <c r="C133" s="6">
        <v>4.0999999999999996</v>
      </c>
      <c r="D133" s="63" t="s">
        <v>22</v>
      </c>
      <c r="E133" s="2" t="e">
        <f>+#REF!</f>
        <v>#REF!</v>
      </c>
      <c r="F133" s="89" t="e">
        <f>+#REF!</f>
        <v>#REF!</v>
      </c>
      <c r="G133" s="119">
        <v>5</v>
      </c>
      <c r="H133" s="137" t="e">
        <f t="shared" si="45"/>
        <v>#REF!</v>
      </c>
      <c r="I133" s="135">
        <f t="shared" si="48"/>
        <v>1</v>
      </c>
      <c r="J133" s="136" t="e">
        <f t="shared" si="49"/>
        <v>#REF!</v>
      </c>
    </row>
    <row r="134" spans="1:10" ht="64.5" customHeight="1" x14ac:dyDescent="0.25">
      <c r="A134" s="115" t="s">
        <v>40</v>
      </c>
      <c r="B134" s="45">
        <v>3</v>
      </c>
      <c r="C134" s="6">
        <v>4.0999999999999996</v>
      </c>
      <c r="D134" s="65" t="s">
        <v>86</v>
      </c>
      <c r="E134" s="2" t="e">
        <f>+#REF!</f>
        <v>#REF!</v>
      </c>
      <c r="F134" s="201" t="e">
        <f>+#REF!</f>
        <v>#REF!</v>
      </c>
      <c r="G134" s="119">
        <v>5</v>
      </c>
      <c r="H134" s="137" t="e">
        <f t="shared" si="45"/>
        <v>#REF!</v>
      </c>
      <c r="I134" s="135">
        <f t="shared" si="48"/>
        <v>1</v>
      </c>
      <c r="J134" s="136" t="e">
        <f t="shared" si="49"/>
        <v>#REF!</v>
      </c>
    </row>
    <row r="135" spans="1:10" ht="51.75" customHeight="1" x14ac:dyDescent="0.25">
      <c r="A135" s="115" t="s">
        <v>38</v>
      </c>
      <c r="B135" s="44">
        <v>5</v>
      </c>
      <c r="C135" s="6">
        <v>4.0999999999999996</v>
      </c>
      <c r="D135" s="65" t="s">
        <v>154</v>
      </c>
      <c r="E135" s="10" t="e">
        <f>#REF!</f>
        <v>#REF!</v>
      </c>
      <c r="F135" s="91" t="e">
        <f>#REF!</f>
        <v>#REF!</v>
      </c>
      <c r="G135" s="119">
        <v>5</v>
      </c>
      <c r="H135" s="137" t="e">
        <f t="shared" si="45"/>
        <v>#REF!</v>
      </c>
      <c r="I135" s="135">
        <f t="shared" si="48"/>
        <v>1</v>
      </c>
      <c r="J135" s="136" t="e">
        <f t="shared" si="49"/>
        <v>#REF!</v>
      </c>
    </row>
    <row r="136" spans="1:10" ht="53.25" customHeight="1" x14ac:dyDescent="0.25">
      <c r="A136" s="115" t="s">
        <v>39</v>
      </c>
      <c r="B136" s="44">
        <v>8</v>
      </c>
      <c r="C136" s="6">
        <v>4.0999999999999996</v>
      </c>
      <c r="D136" s="63" t="s">
        <v>22</v>
      </c>
      <c r="E136" s="2" t="e">
        <f>#REF!</f>
        <v>#REF!</v>
      </c>
      <c r="F136" s="89" t="e">
        <f>#REF!</f>
        <v>#REF!</v>
      </c>
      <c r="G136" s="119">
        <v>5</v>
      </c>
      <c r="H136" s="137" t="e">
        <f t="shared" si="45"/>
        <v>#REF!</v>
      </c>
      <c r="I136" s="135">
        <f t="shared" si="48"/>
        <v>1</v>
      </c>
      <c r="J136" s="136" t="e">
        <f t="shared" si="49"/>
        <v>#REF!</v>
      </c>
    </row>
    <row r="137" spans="1:10" ht="57" customHeight="1" x14ac:dyDescent="0.25">
      <c r="A137" s="115" t="s">
        <v>41</v>
      </c>
      <c r="B137" s="44">
        <v>7</v>
      </c>
      <c r="C137" s="6">
        <v>4.0999999999999996</v>
      </c>
      <c r="D137" s="65" t="s">
        <v>86</v>
      </c>
      <c r="E137" s="23" t="e">
        <f>+#REF!</f>
        <v>#REF!</v>
      </c>
      <c r="F137" s="92" t="e">
        <f>+#REF!</f>
        <v>#REF!</v>
      </c>
      <c r="G137" s="119">
        <v>5</v>
      </c>
      <c r="H137" s="137" t="e">
        <f t="shared" si="45"/>
        <v>#REF!</v>
      </c>
      <c r="I137" s="135">
        <f t="shared" si="48"/>
        <v>1</v>
      </c>
      <c r="J137" s="136" t="e">
        <f t="shared" si="49"/>
        <v>#REF!</v>
      </c>
    </row>
    <row r="138" spans="1:10" ht="57" customHeight="1" x14ac:dyDescent="0.25">
      <c r="A138" s="115" t="s">
        <v>42</v>
      </c>
      <c r="B138" s="44">
        <v>7</v>
      </c>
      <c r="C138" s="6">
        <v>4.0999999999999996</v>
      </c>
      <c r="D138" s="65" t="s">
        <v>86</v>
      </c>
      <c r="E138" s="29" t="e">
        <f>#REF!</f>
        <v>#REF!</v>
      </c>
      <c r="F138" s="89" t="e">
        <f>#REF!</f>
        <v>#REF!</v>
      </c>
      <c r="G138" s="119">
        <v>5</v>
      </c>
      <c r="H138" s="137" t="e">
        <f t="shared" si="45"/>
        <v>#REF!</v>
      </c>
      <c r="I138" s="135">
        <f t="shared" si="48"/>
        <v>1</v>
      </c>
      <c r="J138" s="136" t="e">
        <f t="shared" si="49"/>
        <v>#REF!</v>
      </c>
    </row>
    <row r="139" spans="1:10" ht="18" x14ac:dyDescent="0.25">
      <c r="A139" s="50"/>
      <c r="B139" s="50"/>
      <c r="C139" s="129"/>
      <c r="D139" s="129"/>
      <c r="E139" s="131" t="s">
        <v>66</v>
      </c>
      <c r="F139" s="148">
        <f>+'[1]ESTRATEGIAS y OBJETIVOS'!C23</f>
        <v>50</v>
      </c>
      <c r="G139" s="138">
        <f>SUM(G140:G144)</f>
        <v>50</v>
      </c>
      <c r="H139" s="163" t="e">
        <f>SUM(H140:H144)</f>
        <v>#REF!</v>
      </c>
      <c r="I139" s="132">
        <f>SUM(I140:I144)</f>
        <v>10.000000000000002</v>
      </c>
      <c r="J139" s="141" t="e">
        <f>SUM(J140:J144)</f>
        <v>#REF!</v>
      </c>
    </row>
    <row r="140" spans="1:10" ht="57" x14ac:dyDescent="0.25">
      <c r="A140" s="115" t="s">
        <v>44</v>
      </c>
      <c r="B140" s="44">
        <v>3</v>
      </c>
      <c r="C140" s="105" t="s">
        <v>95</v>
      </c>
      <c r="D140" s="65" t="s">
        <v>209</v>
      </c>
      <c r="E140" s="2" t="e">
        <f>#REF!</f>
        <v>#REF!</v>
      </c>
      <c r="F140" s="89" t="e">
        <f>#REF!</f>
        <v>#REF!</v>
      </c>
      <c r="G140" s="119">
        <v>15.5</v>
      </c>
      <c r="H140" s="137" t="e">
        <f t="shared" ref="H140:H144" si="50">+F140*G140</f>
        <v>#REF!</v>
      </c>
      <c r="I140" s="135">
        <f t="shared" ref="I140" si="51">(G140*20)/100</f>
        <v>3.1</v>
      </c>
      <c r="J140" s="136" t="e">
        <f t="shared" ref="J140" si="52">F140*I140</f>
        <v>#REF!</v>
      </c>
    </row>
    <row r="141" spans="1:10" ht="57" x14ac:dyDescent="0.25">
      <c r="A141" s="115" t="s">
        <v>43</v>
      </c>
      <c r="B141" s="44">
        <v>8</v>
      </c>
      <c r="C141" s="6" t="s">
        <v>95</v>
      </c>
      <c r="D141" s="63" t="s">
        <v>176</v>
      </c>
      <c r="E141" s="27" t="e">
        <f>#REF!</f>
        <v>#REF!</v>
      </c>
      <c r="F141" s="88" t="e">
        <f>#REF!</f>
        <v>#REF!</v>
      </c>
      <c r="G141" s="119">
        <v>15.5</v>
      </c>
      <c r="H141" s="137" t="e">
        <f t="shared" si="50"/>
        <v>#REF!</v>
      </c>
      <c r="I141" s="135">
        <f t="shared" ref="I141:I144" si="53">(G141*20)/100</f>
        <v>3.1</v>
      </c>
      <c r="J141" s="136" t="e">
        <f t="shared" ref="J141:J144" si="54">F141*I141</f>
        <v>#REF!</v>
      </c>
    </row>
    <row r="142" spans="1:10" ht="57" x14ac:dyDescent="0.25">
      <c r="A142" s="115" t="s">
        <v>47</v>
      </c>
      <c r="B142" s="44">
        <v>2</v>
      </c>
      <c r="C142" s="6">
        <v>4.2</v>
      </c>
      <c r="D142" s="65" t="s">
        <v>176</v>
      </c>
      <c r="E142" s="24" t="e">
        <f>#REF!</f>
        <v>#REF!</v>
      </c>
      <c r="F142" s="194" t="e">
        <f>#REF!</f>
        <v>#REF!</v>
      </c>
      <c r="G142" s="119">
        <v>15.5</v>
      </c>
      <c r="H142" s="137" t="e">
        <f t="shared" si="50"/>
        <v>#REF!</v>
      </c>
      <c r="I142" s="135">
        <f t="shared" si="53"/>
        <v>3.1</v>
      </c>
      <c r="J142" s="136" t="e">
        <f t="shared" si="54"/>
        <v>#REF!</v>
      </c>
    </row>
    <row r="143" spans="1:10" ht="57" x14ac:dyDescent="0.25">
      <c r="A143" s="115" t="s">
        <v>162</v>
      </c>
      <c r="B143" s="44">
        <v>8</v>
      </c>
      <c r="C143" s="105" t="s">
        <v>95</v>
      </c>
      <c r="D143" s="64" t="s">
        <v>210</v>
      </c>
      <c r="E143" s="39" t="e">
        <f>#REF!</f>
        <v>#REF!</v>
      </c>
      <c r="F143" s="202" t="e">
        <f>#REF!</f>
        <v>#REF!</v>
      </c>
      <c r="G143" s="119">
        <v>2</v>
      </c>
      <c r="H143" s="137" t="e">
        <f t="shared" si="50"/>
        <v>#REF!</v>
      </c>
      <c r="I143" s="135">
        <f t="shared" si="53"/>
        <v>0.4</v>
      </c>
      <c r="J143" s="136" t="e">
        <f t="shared" si="54"/>
        <v>#REF!</v>
      </c>
    </row>
    <row r="144" spans="1:10" ht="85.5" x14ac:dyDescent="0.25">
      <c r="A144" s="115" t="s">
        <v>50</v>
      </c>
      <c r="B144" s="44">
        <v>2</v>
      </c>
      <c r="C144" s="6">
        <v>4.2</v>
      </c>
      <c r="D144" s="63" t="s">
        <v>178</v>
      </c>
      <c r="E144" s="20" t="e">
        <f>#REF!</f>
        <v>#REF!</v>
      </c>
      <c r="F144" s="196" t="e">
        <f>#REF!</f>
        <v>#REF!</v>
      </c>
      <c r="G144" s="119">
        <v>1.5</v>
      </c>
      <c r="H144" s="137" t="e">
        <f t="shared" si="50"/>
        <v>#REF!</v>
      </c>
      <c r="I144" s="135">
        <f t="shared" si="53"/>
        <v>0.3</v>
      </c>
      <c r="J144" s="136" t="e">
        <f t="shared" si="54"/>
        <v>#REF!</v>
      </c>
    </row>
    <row r="145" spans="1:10" ht="22.5" x14ac:dyDescent="0.25">
      <c r="A145" s="83"/>
      <c r="B145" s="84"/>
      <c r="C145" s="153"/>
      <c r="D145" s="154"/>
      <c r="E145" s="155" t="s">
        <v>76</v>
      </c>
      <c r="F145" s="203"/>
      <c r="G145" s="155"/>
      <c r="H145" s="154"/>
      <c r="I145" s="156">
        <f>+I146+I168+I187+I191+I194</f>
        <v>20</v>
      </c>
      <c r="J145" s="156" t="e">
        <f>+J146+J168+J187+J191+J194</f>
        <v>#REF!</v>
      </c>
    </row>
    <row r="146" spans="1:10" ht="22.5" x14ac:dyDescent="0.25">
      <c r="A146" s="60"/>
      <c r="B146" s="60"/>
      <c r="C146" s="146"/>
      <c r="D146" s="157"/>
      <c r="E146" s="158" t="s">
        <v>67</v>
      </c>
      <c r="F146" s="139">
        <v>15</v>
      </c>
      <c r="G146" s="138">
        <f>SUM(G147:G167)</f>
        <v>15</v>
      </c>
      <c r="H146" s="163" t="e">
        <f>SUM(H147:H167)</f>
        <v>#REF!</v>
      </c>
      <c r="I146" s="132">
        <f>SUM(I147:I167)</f>
        <v>3.0000000000000009</v>
      </c>
      <c r="J146" s="159" t="e">
        <f>SUM(J147:J167)</f>
        <v>#REF!</v>
      </c>
    </row>
    <row r="147" spans="1:10" ht="28.5" x14ac:dyDescent="0.25">
      <c r="A147" s="115" t="s">
        <v>48</v>
      </c>
      <c r="B147" s="44">
        <v>1</v>
      </c>
      <c r="C147" s="6" t="s">
        <v>35</v>
      </c>
      <c r="D147" s="64" t="s">
        <v>105</v>
      </c>
      <c r="E147" s="2" t="e">
        <f>#REF!</f>
        <v>#REF!</v>
      </c>
      <c r="F147" s="89" t="e">
        <f>#REF!</f>
        <v>#REF!</v>
      </c>
      <c r="G147" s="119">
        <v>1</v>
      </c>
      <c r="H147" s="137" t="e">
        <f t="shared" ref="H147:H167" si="55">+F147*G147</f>
        <v>#REF!</v>
      </c>
      <c r="I147" s="135">
        <f t="shared" ref="I147" si="56">(G147*20)/100</f>
        <v>0.2</v>
      </c>
      <c r="J147" s="136" t="e">
        <f t="shared" ref="J147" si="57">F147*I147</f>
        <v>#REF!</v>
      </c>
    </row>
    <row r="148" spans="1:10" ht="40.5" customHeight="1" x14ac:dyDescent="0.25">
      <c r="A148" s="115" t="s">
        <v>48</v>
      </c>
      <c r="B148" s="44">
        <v>2</v>
      </c>
      <c r="C148" s="6" t="s">
        <v>35</v>
      </c>
      <c r="D148" s="10" t="s">
        <v>104</v>
      </c>
      <c r="E148" s="2" t="e">
        <f>#REF!</f>
        <v>#REF!</v>
      </c>
      <c r="F148" s="89" t="e">
        <f>#REF!</f>
        <v>#REF!</v>
      </c>
      <c r="G148" s="119">
        <v>1</v>
      </c>
      <c r="H148" s="137" t="e">
        <f t="shared" si="55"/>
        <v>#REF!</v>
      </c>
      <c r="I148" s="135">
        <f t="shared" ref="I148:I167" si="58">(G148*20)/100</f>
        <v>0.2</v>
      </c>
      <c r="J148" s="136" t="e">
        <f t="shared" ref="J148:J167" si="59">F148*I148</f>
        <v>#REF!</v>
      </c>
    </row>
    <row r="149" spans="1:10" ht="83.25" customHeight="1" x14ac:dyDescent="0.25">
      <c r="A149" s="115" t="s">
        <v>48</v>
      </c>
      <c r="B149" s="44">
        <v>3</v>
      </c>
      <c r="C149" s="6" t="s">
        <v>35</v>
      </c>
      <c r="D149" s="64" t="s">
        <v>103</v>
      </c>
      <c r="E149" s="2" t="e">
        <f>#REF!</f>
        <v>#REF!</v>
      </c>
      <c r="F149" s="89" t="e">
        <f>#REF!</f>
        <v>#REF!</v>
      </c>
      <c r="G149" s="119">
        <v>1</v>
      </c>
      <c r="H149" s="137" t="e">
        <f t="shared" si="55"/>
        <v>#REF!</v>
      </c>
      <c r="I149" s="135">
        <f t="shared" si="58"/>
        <v>0.2</v>
      </c>
      <c r="J149" s="136" t="e">
        <f t="shared" si="59"/>
        <v>#REF!</v>
      </c>
    </row>
    <row r="150" spans="1:10" ht="28.5" x14ac:dyDescent="0.25">
      <c r="A150" s="115" t="s">
        <v>106</v>
      </c>
      <c r="B150" s="44">
        <v>1</v>
      </c>
      <c r="C150" s="105" t="s">
        <v>35</v>
      </c>
      <c r="D150" s="63" t="s">
        <v>102</v>
      </c>
      <c r="E150" s="5" t="e">
        <f>#REF!</f>
        <v>#REF!</v>
      </c>
      <c r="F150" s="112" t="e">
        <f>#REF!</f>
        <v>#REF!</v>
      </c>
      <c r="G150" s="119">
        <v>1</v>
      </c>
      <c r="H150" s="137" t="e">
        <f t="shared" si="55"/>
        <v>#REF!</v>
      </c>
      <c r="I150" s="135">
        <f t="shared" si="58"/>
        <v>0.2</v>
      </c>
      <c r="J150" s="136" t="e">
        <f t="shared" si="59"/>
        <v>#REF!</v>
      </c>
    </row>
    <row r="151" spans="1:10" ht="57" x14ac:dyDescent="0.25">
      <c r="A151" s="115" t="s">
        <v>48</v>
      </c>
      <c r="B151" s="44">
        <v>4</v>
      </c>
      <c r="C151" s="6" t="s">
        <v>35</v>
      </c>
      <c r="D151" s="64" t="s">
        <v>101</v>
      </c>
      <c r="E151" s="2" t="e">
        <f>#REF!</f>
        <v>#REF!</v>
      </c>
      <c r="F151" s="112" t="e">
        <f>#REF!</f>
        <v>#REF!</v>
      </c>
      <c r="G151" s="119">
        <v>0.5</v>
      </c>
      <c r="H151" s="137" t="e">
        <f t="shared" si="55"/>
        <v>#REF!</v>
      </c>
      <c r="I151" s="135">
        <f t="shared" si="58"/>
        <v>0.1</v>
      </c>
      <c r="J151" s="136" t="e">
        <f t="shared" si="59"/>
        <v>#REF!</v>
      </c>
    </row>
    <row r="152" spans="1:10" ht="58.5" customHeight="1" x14ac:dyDescent="0.25">
      <c r="A152" s="115" t="s">
        <v>48</v>
      </c>
      <c r="B152" s="44">
        <v>5</v>
      </c>
      <c r="C152" s="6" t="s">
        <v>35</v>
      </c>
      <c r="D152" s="10" t="s">
        <v>100</v>
      </c>
      <c r="E152" s="96" t="e">
        <f>#REF!</f>
        <v>#REF!</v>
      </c>
      <c r="F152" s="112" t="e">
        <f>#REF!</f>
        <v>#REF!</v>
      </c>
      <c r="G152" s="119">
        <v>0.5</v>
      </c>
      <c r="H152" s="137" t="e">
        <f t="shared" si="55"/>
        <v>#REF!</v>
      </c>
      <c r="I152" s="135">
        <f t="shared" si="58"/>
        <v>0.1</v>
      </c>
      <c r="J152" s="136" t="e">
        <f t="shared" si="59"/>
        <v>#REF!</v>
      </c>
    </row>
    <row r="153" spans="1:10" ht="57" x14ac:dyDescent="0.25">
      <c r="A153" s="115" t="s">
        <v>48</v>
      </c>
      <c r="B153" s="44">
        <v>6</v>
      </c>
      <c r="C153" s="6" t="s">
        <v>35</v>
      </c>
      <c r="D153" s="10" t="s">
        <v>99</v>
      </c>
      <c r="E153" s="2" t="e">
        <f>#REF!</f>
        <v>#REF!</v>
      </c>
      <c r="F153" s="89" t="e">
        <f>#REF!</f>
        <v>#REF!</v>
      </c>
      <c r="G153" s="119">
        <v>1</v>
      </c>
      <c r="H153" s="137" t="e">
        <f t="shared" si="55"/>
        <v>#REF!</v>
      </c>
      <c r="I153" s="135">
        <f t="shared" si="58"/>
        <v>0.2</v>
      </c>
      <c r="J153" s="136" t="e">
        <f t="shared" si="59"/>
        <v>#REF!</v>
      </c>
    </row>
    <row r="154" spans="1:10" ht="71.25" x14ac:dyDescent="0.25">
      <c r="A154" s="115" t="s">
        <v>48</v>
      </c>
      <c r="B154" s="44">
        <v>7</v>
      </c>
      <c r="C154" s="6" t="s">
        <v>35</v>
      </c>
      <c r="D154" s="64" t="s">
        <v>98</v>
      </c>
      <c r="E154" s="2" t="e">
        <f>#REF!</f>
        <v>#REF!</v>
      </c>
      <c r="F154" s="89" t="e">
        <f>#REF!</f>
        <v>#REF!</v>
      </c>
      <c r="G154" s="119">
        <v>0.5</v>
      </c>
      <c r="H154" s="137" t="e">
        <f t="shared" si="55"/>
        <v>#REF!</v>
      </c>
      <c r="I154" s="135">
        <f t="shared" si="58"/>
        <v>0.1</v>
      </c>
      <c r="J154" s="136" t="e">
        <f t="shared" si="59"/>
        <v>#REF!</v>
      </c>
    </row>
    <row r="155" spans="1:10" ht="72.75" customHeight="1" x14ac:dyDescent="0.25">
      <c r="A155" s="115" t="s">
        <v>48</v>
      </c>
      <c r="B155" s="44">
        <v>9</v>
      </c>
      <c r="C155" s="6" t="s">
        <v>35</v>
      </c>
      <c r="D155" s="67" t="s">
        <v>96</v>
      </c>
      <c r="E155" s="2" t="e">
        <f>#REF!</f>
        <v>#REF!</v>
      </c>
      <c r="F155" s="89" t="e">
        <f>#REF!</f>
        <v>#REF!</v>
      </c>
      <c r="G155" s="119">
        <v>1</v>
      </c>
      <c r="H155" s="137" t="e">
        <f t="shared" si="55"/>
        <v>#REF!</v>
      </c>
      <c r="I155" s="135">
        <f t="shared" si="58"/>
        <v>0.2</v>
      </c>
      <c r="J155" s="136" t="e">
        <f t="shared" si="59"/>
        <v>#REF!</v>
      </c>
    </row>
    <row r="156" spans="1:10" ht="42.75" x14ac:dyDescent="0.25">
      <c r="A156" s="115" t="s">
        <v>49</v>
      </c>
      <c r="B156" s="44">
        <v>2</v>
      </c>
      <c r="C156" s="6" t="s">
        <v>109</v>
      </c>
      <c r="D156" s="64" t="s">
        <v>110</v>
      </c>
      <c r="E156" s="2" t="e">
        <f>#REF!</f>
        <v>#REF!</v>
      </c>
      <c r="F156" s="89" t="e">
        <f>#REF!</f>
        <v>#REF!</v>
      </c>
      <c r="G156" s="119">
        <v>1</v>
      </c>
      <c r="H156" s="137" t="e">
        <f t="shared" si="55"/>
        <v>#REF!</v>
      </c>
      <c r="I156" s="135">
        <f t="shared" si="58"/>
        <v>0.2</v>
      </c>
      <c r="J156" s="136" t="e">
        <f t="shared" si="59"/>
        <v>#REF!</v>
      </c>
    </row>
    <row r="157" spans="1:10" ht="71.25" x14ac:dyDescent="0.25">
      <c r="A157" s="115" t="s">
        <v>49</v>
      </c>
      <c r="B157" s="44">
        <v>3</v>
      </c>
      <c r="C157" s="6" t="s">
        <v>109</v>
      </c>
      <c r="D157" s="10" t="s">
        <v>111</v>
      </c>
      <c r="E157" s="2" t="e">
        <f>#REF!</f>
        <v>#REF!</v>
      </c>
      <c r="F157" s="89" t="e">
        <f>#REF!</f>
        <v>#REF!</v>
      </c>
      <c r="G157" s="119">
        <v>1</v>
      </c>
      <c r="H157" s="137" t="e">
        <f t="shared" si="55"/>
        <v>#REF!</v>
      </c>
      <c r="I157" s="135">
        <f t="shared" si="58"/>
        <v>0.2</v>
      </c>
      <c r="J157" s="136" t="e">
        <f t="shared" si="59"/>
        <v>#REF!</v>
      </c>
    </row>
    <row r="158" spans="1:10" ht="57" x14ac:dyDescent="0.25">
      <c r="A158" s="115" t="s">
        <v>49</v>
      </c>
      <c r="B158" s="44">
        <v>4</v>
      </c>
      <c r="C158" s="6" t="s">
        <v>109</v>
      </c>
      <c r="D158" s="10" t="s">
        <v>112</v>
      </c>
      <c r="E158" s="2" t="e">
        <f>#REF!</f>
        <v>#REF!</v>
      </c>
      <c r="F158" s="89" t="e">
        <f>#REF!</f>
        <v>#REF!</v>
      </c>
      <c r="G158" s="119">
        <v>0.5</v>
      </c>
      <c r="H158" s="137" t="e">
        <f t="shared" si="55"/>
        <v>#REF!</v>
      </c>
      <c r="I158" s="135">
        <f t="shared" si="58"/>
        <v>0.1</v>
      </c>
      <c r="J158" s="136" t="e">
        <f t="shared" si="59"/>
        <v>#REF!</v>
      </c>
    </row>
    <row r="159" spans="1:10" ht="28.5" x14ac:dyDescent="0.25">
      <c r="A159" s="115" t="s">
        <v>49</v>
      </c>
      <c r="B159" s="44">
        <v>8</v>
      </c>
      <c r="C159" s="6" t="s">
        <v>109</v>
      </c>
      <c r="D159" s="67" t="s">
        <v>156</v>
      </c>
      <c r="E159" s="2" t="e">
        <f>#REF!</f>
        <v>#REF!</v>
      </c>
      <c r="F159" s="89" t="e">
        <f>#REF!</f>
        <v>#REF!</v>
      </c>
      <c r="G159" s="119">
        <v>1</v>
      </c>
      <c r="H159" s="137" t="e">
        <f t="shared" si="55"/>
        <v>#REF!</v>
      </c>
      <c r="I159" s="135">
        <f t="shared" si="58"/>
        <v>0.2</v>
      </c>
      <c r="J159" s="136" t="e">
        <f t="shared" si="59"/>
        <v>#REF!</v>
      </c>
    </row>
    <row r="160" spans="1:10" ht="45.75" customHeight="1" x14ac:dyDescent="0.25">
      <c r="A160" s="115" t="s">
        <v>162</v>
      </c>
      <c r="B160" s="44">
        <v>1</v>
      </c>
      <c r="C160" s="6" t="s">
        <v>109</v>
      </c>
      <c r="D160" s="64" t="s">
        <v>216</v>
      </c>
      <c r="E160" s="3" t="e">
        <f>#REF!</f>
        <v>#REF!</v>
      </c>
      <c r="F160" s="90" t="e">
        <f>#REF!</f>
        <v>#REF!</v>
      </c>
      <c r="G160" s="119">
        <v>0.5</v>
      </c>
      <c r="H160" s="137" t="e">
        <f t="shared" si="55"/>
        <v>#REF!</v>
      </c>
      <c r="I160" s="135">
        <f t="shared" si="58"/>
        <v>0.1</v>
      </c>
      <c r="J160" s="136" t="e">
        <f t="shared" si="59"/>
        <v>#REF!</v>
      </c>
    </row>
    <row r="161" spans="1:10" ht="28.5" x14ac:dyDescent="0.25">
      <c r="A161" s="115" t="s">
        <v>162</v>
      </c>
      <c r="B161" s="44">
        <v>2</v>
      </c>
      <c r="C161" s="6" t="s">
        <v>109</v>
      </c>
      <c r="D161" s="64" t="s">
        <v>157</v>
      </c>
      <c r="E161" s="3" t="e">
        <f>#REF!</f>
        <v>#REF!</v>
      </c>
      <c r="F161" s="90" t="e">
        <f>#REF!</f>
        <v>#REF!</v>
      </c>
      <c r="G161" s="119">
        <v>0.5</v>
      </c>
      <c r="H161" s="137" t="e">
        <f t="shared" si="55"/>
        <v>#REF!</v>
      </c>
      <c r="I161" s="135">
        <f t="shared" si="58"/>
        <v>0.1</v>
      </c>
      <c r="J161" s="136" t="e">
        <f t="shared" si="59"/>
        <v>#REF!</v>
      </c>
    </row>
    <row r="162" spans="1:10" ht="53.25" customHeight="1" x14ac:dyDescent="0.25">
      <c r="A162" s="115" t="s">
        <v>162</v>
      </c>
      <c r="B162" s="44">
        <v>3</v>
      </c>
      <c r="C162" s="6" t="s">
        <v>109</v>
      </c>
      <c r="D162" s="64" t="s">
        <v>158</v>
      </c>
      <c r="E162" s="3" t="e">
        <f>#REF!</f>
        <v>#REF!</v>
      </c>
      <c r="F162" s="90" t="e">
        <f>#REF!</f>
        <v>#REF!</v>
      </c>
      <c r="G162" s="119">
        <v>0.5</v>
      </c>
      <c r="H162" s="137" t="e">
        <f t="shared" si="55"/>
        <v>#REF!</v>
      </c>
      <c r="I162" s="135">
        <f t="shared" si="58"/>
        <v>0.1</v>
      </c>
      <c r="J162" s="136" t="e">
        <f t="shared" si="59"/>
        <v>#REF!</v>
      </c>
    </row>
    <row r="163" spans="1:10" ht="142.5" x14ac:dyDescent="0.25">
      <c r="A163" s="115" t="s">
        <v>162</v>
      </c>
      <c r="B163" s="44">
        <v>4</v>
      </c>
      <c r="C163" s="6" t="s">
        <v>109</v>
      </c>
      <c r="D163" s="64" t="s">
        <v>159</v>
      </c>
      <c r="E163" s="3" t="e">
        <f>#REF!</f>
        <v>#REF!</v>
      </c>
      <c r="F163" s="90" t="e">
        <f>#REF!</f>
        <v>#REF!</v>
      </c>
      <c r="G163" s="119">
        <v>0.5</v>
      </c>
      <c r="H163" s="137" t="e">
        <f t="shared" si="55"/>
        <v>#REF!</v>
      </c>
      <c r="I163" s="135">
        <f t="shared" si="58"/>
        <v>0.1</v>
      </c>
      <c r="J163" s="136" t="e">
        <f t="shared" si="59"/>
        <v>#REF!</v>
      </c>
    </row>
    <row r="164" spans="1:10" ht="85.5" x14ac:dyDescent="0.25">
      <c r="A164" s="115" t="s">
        <v>162</v>
      </c>
      <c r="B164" s="44">
        <v>5</v>
      </c>
      <c r="C164" s="6" t="s">
        <v>109</v>
      </c>
      <c r="D164" s="64" t="s">
        <v>160</v>
      </c>
      <c r="E164" s="3" t="e">
        <f>#REF!</f>
        <v>#REF!</v>
      </c>
      <c r="F164" s="90" t="e">
        <f>#REF!</f>
        <v>#REF!</v>
      </c>
      <c r="G164" s="119">
        <v>0.5</v>
      </c>
      <c r="H164" s="137" t="e">
        <f t="shared" si="55"/>
        <v>#REF!</v>
      </c>
      <c r="I164" s="135">
        <f t="shared" si="58"/>
        <v>0.1</v>
      </c>
      <c r="J164" s="136" t="e">
        <f t="shared" si="59"/>
        <v>#REF!</v>
      </c>
    </row>
    <row r="165" spans="1:10" ht="85.5" x14ac:dyDescent="0.25">
      <c r="A165" s="115" t="s">
        <v>162</v>
      </c>
      <c r="B165" s="44">
        <v>6</v>
      </c>
      <c r="C165" s="6" t="s">
        <v>109</v>
      </c>
      <c r="D165" s="10" t="s">
        <v>161</v>
      </c>
      <c r="E165" s="3" t="e">
        <f>#REF!</f>
        <v>#REF!</v>
      </c>
      <c r="F165" s="90" t="e">
        <f>#REF!</f>
        <v>#REF!</v>
      </c>
      <c r="G165" s="119">
        <v>0.5</v>
      </c>
      <c r="H165" s="137" t="e">
        <f t="shared" si="55"/>
        <v>#REF!</v>
      </c>
      <c r="I165" s="135">
        <f t="shared" si="58"/>
        <v>0.1</v>
      </c>
      <c r="J165" s="136" t="e">
        <f t="shared" si="59"/>
        <v>#REF!</v>
      </c>
    </row>
    <row r="166" spans="1:10" ht="71.25" x14ac:dyDescent="0.25">
      <c r="A166" s="115" t="s">
        <v>162</v>
      </c>
      <c r="B166" s="44">
        <v>7</v>
      </c>
      <c r="C166" s="6" t="s">
        <v>109</v>
      </c>
      <c r="D166" s="64" t="s">
        <v>217</v>
      </c>
      <c r="E166" s="3" t="e">
        <f>#REF!</f>
        <v>#REF!</v>
      </c>
      <c r="F166" s="90" t="e">
        <f>#REF!</f>
        <v>#REF!</v>
      </c>
      <c r="G166" s="119">
        <v>0.5</v>
      </c>
      <c r="H166" s="137" t="e">
        <f t="shared" si="55"/>
        <v>#REF!</v>
      </c>
      <c r="I166" s="135">
        <f t="shared" si="58"/>
        <v>0.1</v>
      </c>
      <c r="J166" s="136" t="e">
        <f t="shared" si="59"/>
        <v>#REF!</v>
      </c>
    </row>
    <row r="167" spans="1:10" ht="55.5" customHeight="1" x14ac:dyDescent="0.25">
      <c r="A167" s="115" t="s">
        <v>50</v>
      </c>
      <c r="B167" s="44">
        <v>4</v>
      </c>
      <c r="C167" s="6">
        <v>5.0999999999999996</v>
      </c>
      <c r="D167" s="3" t="s">
        <v>180</v>
      </c>
      <c r="E167" s="20" t="e">
        <f>#REF!</f>
        <v>#REF!</v>
      </c>
      <c r="F167" s="196" t="e">
        <f>#REF!</f>
        <v>#REF!</v>
      </c>
      <c r="G167" s="119">
        <v>0.5</v>
      </c>
      <c r="H167" s="137" t="e">
        <f t="shared" si="55"/>
        <v>#REF!</v>
      </c>
      <c r="I167" s="135">
        <f t="shared" si="58"/>
        <v>0.1</v>
      </c>
      <c r="J167" s="136" t="e">
        <f t="shared" si="59"/>
        <v>#REF!</v>
      </c>
    </row>
    <row r="168" spans="1:10" ht="18" x14ac:dyDescent="0.25">
      <c r="A168" s="49"/>
      <c r="B168" s="50"/>
      <c r="C168" s="129"/>
      <c r="D168" s="129"/>
      <c r="E168" s="131" t="s">
        <v>68</v>
      </c>
      <c r="F168" s="148">
        <v>40</v>
      </c>
      <c r="G168" s="142">
        <f>SUM(G169:G186)</f>
        <v>40</v>
      </c>
      <c r="H168" s="142" t="e">
        <f>SUM(H169:H186)</f>
        <v>#REF!</v>
      </c>
      <c r="I168" s="132">
        <f>SUM(I169:I186)</f>
        <v>8</v>
      </c>
      <c r="J168" s="159" t="e">
        <f>SUM(J169:J186)</f>
        <v>#REF!</v>
      </c>
    </row>
    <row r="169" spans="1:10" ht="28.5" x14ac:dyDescent="0.25">
      <c r="A169" s="115" t="s">
        <v>51</v>
      </c>
      <c r="B169" s="44">
        <v>19</v>
      </c>
      <c r="C169" s="105" t="s">
        <v>116</v>
      </c>
      <c r="D169" s="75" t="s">
        <v>133</v>
      </c>
      <c r="E169" s="3" t="e">
        <f>#REF!</f>
        <v>#REF!</v>
      </c>
      <c r="F169" s="90" t="e">
        <f>#REF!</f>
        <v>#REF!</v>
      </c>
      <c r="G169" s="119">
        <v>1</v>
      </c>
      <c r="H169" s="137" t="e">
        <f t="shared" ref="H169:H186" si="60">+F169*G169</f>
        <v>#REF!</v>
      </c>
      <c r="I169" s="135">
        <f t="shared" ref="I169" si="61">(G169*20)/100</f>
        <v>0.2</v>
      </c>
      <c r="J169" s="136" t="e">
        <f t="shared" ref="J169" si="62">F169*I169</f>
        <v>#REF!</v>
      </c>
    </row>
    <row r="170" spans="1:10" ht="42.75" x14ac:dyDescent="0.25">
      <c r="A170" s="115" t="s">
        <v>51</v>
      </c>
      <c r="B170" s="44">
        <v>1</v>
      </c>
      <c r="C170" s="105" t="s">
        <v>116</v>
      </c>
      <c r="D170" s="85" t="s">
        <v>117</v>
      </c>
      <c r="E170" s="3" t="e">
        <f>#REF!</f>
        <v>#REF!</v>
      </c>
      <c r="F170" s="90" t="e">
        <f>#REF!</f>
        <v>#REF!</v>
      </c>
      <c r="G170" s="38">
        <v>4</v>
      </c>
      <c r="H170" s="137" t="e">
        <f t="shared" si="60"/>
        <v>#REF!</v>
      </c>
      <c r="I170" s="135">
        <f t="shared" ref="I170:I186" si="63">(G170*20)/100</f>
        <v>0.8</v>
      </c>
      <c r="J170" s="136" t="e">
        <f t="shared" ref="J170:J186" si="64">F170*I170</f>
        <v>#REF!</v>
      </c>
    </row>
    <row r="171" spans="1:10" ht="42.75" customHeight="1" x14ac:dyDescent="0.25">
      <c r="A171" s="115" t="s">
        <v>51</v>
      </c>
      <c r="B171" s="44">
        <v>5</v>
      </c>
      <c r="C171" s="105" t="s">
        <v>36</v>
      </c>
      <c r="D171" s="74" t="s">
        <v>121</v>
      </c>
      <c r="E171" s="3" t="e">
        <f>#REF!</f>
        <v>#REF!</v>
      </c>
      <c r="F171" s="90" t="e">
        <f>#REF!</f>
        <v>#REF!</v>
      </c>
      <c r="G171" s="119">
        <v>1</v>
      </c>
      <c r="H171" s="137" t="e">
        <f t="shared" si="60"/>
        <v>#REF!</v>
      </c>
      <c r="I171" s="135">
        <f t="shared" si="63"/>
        <v>0.2</v>
      </c>
      <c r="J171" s="136" t="e">
        <f t="shared" si="64"/>
        <v>#REF!</v>
      </c>
    </row>
    <row r="172" spans="1:10" ht="57" x14ac:dyDescent="0.25">
      <c r="A172" s="115" t="s">
        <v>51</v>
      </c>
      <c r="B172" s="44">
        <v>7</v>
      </c>
      <c r="C172" s="105" t="s">
        <v>116</v>
      </c>
      <c r="D172" s="74" t="s">
        <v>123</v>
      </c>
      <c r="E172" s="3" t="e">
        <f>#REF!</f>
        <v>#REF!</v>
      </c>
      <c r="F172" s="90" t="e">
        <f>#REF!</f>
        <v>#REF!</v>
      </c>
      <c r="G172" s="119">
        <v>1.5</v>
      </c>
      <c r="H172" s="137" t="e">
        <f t="shared" si="60"/>
        <v>#REF!</v>
      </c>
      <c r="I172" s="135">
        <f t="shared" si="63"/>
        <v>0.3</v>
      </c>
      <c r="J172" s="136" t="e">
        <f t="shared" si="64"/>
        <v>#REF!</v>
      </c>
    </row>
    <row r="173" spans="1:10" ht="57" x14ac:dyDescent="0.25">
      <c r="A173" s="115" t="s">
        <v>51</v>
      </c>
      <c r="B173" s="44">
        <v>8</v>
      </c>
      <c r="C173" s="105" t="s">
        <v>116</v>
      </c>
      <c r="D173" s="74" t="s">
        <v>124</v>
      </c>
      <c r="E173" s="3" t="e">
        <f>#REF!</f>
        <v>#REF!</v>
      </c>
      <c r="F173" s="90" t="e">
        <f>#REF!</f>
        <v>#REF!</v>
      </c>
      <c r="G173" s="38">
        <v>2</v>
      </c>
      <c r="H173" s="137" t="e">
        <f t="shared" si="60"/>
        <v>#REF!</v>
      </c>
      <c r="I173" s="135">
        <f t="shared" si="63"/>
        <v>0.4</v>
      </c>
      <c r="J173" s="136" t="e">
        <f t="shared" si="64"/>
        <v>#REF!</v>
      </c>
    </row>
    <row r="174" spans="1:10" ht="42.75" customHeight="1" x14ac:dyDescent="0.25">
      <c r="A174" s="115" t="s">
        <v>51</v>
      </c>
      <c r="B174" s="44">
        <v>10</v>
      </c>
      <c r="C174" s="105" t="s">
        <v>116</v>
      </c>
      <c r="D174" s="75" t="s">
        <v>126</v>
      </c>
      <c r="E174" s="3" t="e">
        <f>#REF!</f>
        <v>#REF!</v>
      </c>
      <c r="F174" s="90" t="e">
        <f>#REF!</f>
        <v>#REF!</v>
      </c>
      <c r="G174" s="119">
        <v>2</v>
      </c>
      <c r="H174" s="137" t="e">
        <f>+F174*G174</f>
        <v>#REF!</v>
      </c>
      <c r="I174" s="135">
        <f t="shared" si="63"/>
        <v>0.4</v>
      </c>
      <c r="J174" s="136" t="e">
        <f t="shared" si="64"/>
        <v>#REF!</v>
      </c>
    </row>
    <row r="175" spans="1:10" ht="57" x14ac:dyDescent="0.25">
      <c r="A175" s="115" t="s">
        <v>51</v>
      </c>
      <c r="B175" s="44">
        <v>12</v>
      </c>
      <c r="C175" s="105" t="s">
        <v>127</v>
      </c>
      <c r="D175" s="74" t="s">
        <v>128</v>
      </c>
      <c r="E175" s="3" t="e">
        <f>#REF!</f>
        <v>#REF!</v>
      </c>
      <c r="F175" s="90" t="e">
        <f>#REF!</f>
        <v>#REF!</v>
      </c>
      <c r="G175" s="38">
        <v>2</v>
      </c>
      <c r="H175" s="137" t="e">
        <f t="shared" si="60"/>
        <v>#REF!</v>
      </c>
      <c r="I175" s="135">
        <f t="shared" si="63"/>
        <v>0.4</v>
      </c>
      <c r="J175" s="136" t="e">
        <f t="shared" si="64"/>
        <v>#REF!</v>
      </c>
    </row>
    <row r="176" spans="1:10" ht="69.75" customHeight="1" x14ac:dyDescent="0.25">
      <c r="A176" s="115" t="s">
        <v>52</v>
      </c>
      <c r="B176" s="44">
        <v>2</v>
      </c>
      <c r="C176" s="6" t="s">
        <v>116</v>
      </c>
      <c r="D176" s="74" t="s">
        <v>138</v>
      </c>
      <c r="E176" s="2" t="e">
        <f>#REF!</f>
        <v>#REF!</v>
      </c>
      <c r="F176" s="89" t="e">
        <f>#REF!</f>
        <v>#REF!</v>
      </c>
      <c r="G176" s="119">
        <v>1</v>
      </c>
      <c r="H176" s="137" t="e">
        <f t="shared" si="60"/>
        <v>#REF!</v>
      </c>
      <c r="I176" s="135">
        <f t="shared" si="63"/>
        <v>0.2</v>
      </c>
      <c r="J176" s="136" t="e">
        <f t="shared" si="64"/>
        <v>#REF!</v>
      </c>
    </row>
    <row r="177" spans="1:10" ht="55.5" customHeight="1" x14ac:dyDescent="0.25">
      <c r="A177" s="115" t="s">
        <v>52</v>
      </c>
      <c r="B177" s="44">
        <v>3</v>
      </c>
      <c r="C177" s="6" t="s">
        <v>116</v>
      </c>
      <c r="D177" s="74" t="s">
        <v>136</v>
      </c>
      <c r="E177" s="2" t="e">
        <f>#REF!</f>
        <v>#REF!</v>
      </c>
      <c r="F177" s="89" t="e">
        <f>#REF!</f>
        <v>#REF!</v>
      </c>
      <c r="G177" s="38">
        <v>1</v>
      </c>
      <c r="H177" s="137" t="e">
        <f t="shared" si="60"/>
        <v>#REF!</v>
      </c>
      <c r="I177" s="135">
        <f t="shared" si="63"/>
        <v>0.2</v>
      </c>
      <c r="J177" s="136" t="e">
        <f t="shared" si="64"/>
        <v>#REF!</v>
      </c>
    </row>
    <row r="178" spans="1:10" ht="57" x14ac:dyDescent="0.25">
      <c r="A178" s="115" t="s">
        <v>47</v>
      </c>
      <c r="B178" s="44">
        <v>3</v>
      </c>
      <c r="C178" s="6">
        <v>5.2</v>
      </c>
      <c r="D178" s="86" t="s">
        <v>183</v>
      </c>
      <c r="E178" s="24" t="e">
        <f>#REF!</f>
        <v>#REF!</v>
      </c>
      <c r="F178" s="194" t="e">
        <f>#REF!</f>
        <v>#REF!</v>
      </c>
      <c r="G178" s="119">
        <v>4</v>
      </c>
      <c r="H178" s="137" t="e">
        <f t="shared" si="60"/>
        <v>#REF!</v>
      </c>
      <c r="I178" s="135">
        <f t="shared" si="63"/>
        <v>0.8</v>
      </c>
      <c r="J178" s="136" t="e">
        <f t="shared" si="64"/>
        <v>#REF!</v>
      </c>
    </row>
    <row r="179" spans="1:10" ht="41.25" customHeight="1" x14ac:dyDescent="0.25">
      <c r="A179" s="115" t="s">
        <v>47</v>
      </c>
      <c r="B179" s="44">
        <v>4</v>
      </c>
      <c r="C179" s="6" t="s">
        <v>36</v>
      </c>
      <c r="D179" s="78" t="s">
        <v>184</v>
      </c>
      <c r="E179" s="24" t="e">
        <f>#REF!</f>
        <v>#REF!</v>
      </c>
      <c r="F179" s="194" t="e">
        <f>#REF!</f>
        <v>#REF!</v>
      </c>
      <c r="G179" s="38">
        <v>4</v>
      </c>
      <c r="H179" s="137" t="e">
        <f t="shared" si="60"/>
        <v>#REF!</v>
      </c>
      <c r="I179" s="135">
        <f t="shared" si="63"/>
        <v>0.8</v>
      </c>
      <c r="J179" s="136" t="e">
        <f t="shared" si="64"/>
        <v>#REF!</v>
      </c>
    </row>
    <row r="180" spans="1:10" ht="71.25" x14ac:dyDescent="0.25">
      <c r="A180" s="115" t="s">
        <v>47</v>
      </c>
      <c r="B180" s="44">
        <v>5</v>
      </c>
      <c r="C180" s="6" t="s">
        <v>36</v>
      </c>
      <c r="D180" s="78" t="s">
        <v>185</v>
      </c>
      <c r="E180" s="24" t="e">
        <f>#REF!</f>
        <v>#REF!</v>
      </c>
      <c r="F180" s="194" t="e">
        <f>#REF!</f>
        <v>#REF!</v>
      </c>
      <c r="G180" s="119">
        <v>4</v>
      </c>
      <c r="H180" s="137" t="e">
        <f t="shared" si="60"/>
        <v>#REF!</v>
      </c>
      <c r="I180" s="135">
        <f t="shared" si="63"/>
        <v>0.8</v>
      </c>
      <c r="J180" s="136" t="e">
        <f t="shared" si="64"/>
        <v>#REF!</v>
      </c>
    </row>
    <row r="181" spans="1:10" ht="71.25" x14ac:dyDescent="0.25">
      <c r="A181" s="115" t="s">
        <v>47</v>
      </c>
      <c r="B181" s="44">
        <v>6</v>
      </c>
      <c r="C181" s="6" t="s">
        <v>36</v>
      </c>
      <c r="D181" s="82" t="s">
        <v>186</v>
      </c>
      <c r="E181" s="24" t="e">
        <f>#REF!</f>
        <v>#REF!</v>
      </c>
      <c r="F181" s="194" t="e">
        <f>#REF!</f>
        <v>#REF!</v>
      </c>
      <c r="G181" s="38">
        <v>4</v>
      </c>
      <c r="H181" s="137" t="e">
        <f t="shared" si="60"/>
        <v>#REF!</v>
      </c>
      <c r="I181" s="135">
        <f t="shared" si="63"/>
        <v>0.8</v>
      </c>
      <c r="J181" s="136" t="e">
        <f t="shared" si="64"/>
        <v>#REF!</v>
      </c>
    </row>
    <row r="182" spans="1:10" ht="47.25" customHeight="1" x14ac:dyDescent="0.25">
      <c r="A182" s="115" t="s">
        <v>47</v>
      </c>
      <c r="B182" s="44">
        <v>8</v>
      </c>
      <c r="C182" s="6" t="s">
        <v>36</v>
      </c>
      <c r="D182" s="78" t="s">
        <v>187</v>
      </c>
      <c r="E182" s="24" t="e">
        <f>#REF!</f>
        <v>#REF!</v>
      </c>
      <c r="F182" s="194" t="e">
        <f>#REF!</f>
        <v>#REF!</v>
      </c>
      <c r="G182" s="119">
        <v>2</v>
      </c>
      <c r="H182" s="137" t="e">
        <f t="shared" si="60"/>
        <v>#REF!</v>
      </c>
      <c r="I182" s="135">
        <f t="shared" si="63"/>
        <v>0.4</v>
      </c>
      <c r="J182" s="136" t="e">
        <f t="shared" si="64"/>
        <v>#REF!</v>
      </c>
    </row>
    <row r="183" spans="1:10" ht="42.75" x14ac:dyDescent="0.25">
      <c r="A183" s="115" t="s">
        <v>47</v>
      </c>
      <c r="B183" s="44">
        <v>9</v>
      </c>
      <c r="C183" s="6" t="s">
        <v>36</v>
      </c>
      <c r="D183" s="73" t="s">
        <v>199</v>
      </c>
      <c r="E183" s="24" t="e">
        <f>#REF!</f>
        <v>#REF!</v>
      </c>
      <c r="F183" s="194" t="e">
        <f>#REF!</f>
        <v>#REF!</v>
      </c>
      <c r="G183" s="38">
        <v>1.5</v>
      </c>
      <c r="H183" s="137" t="e">
        <f t="shared" si="60"/>
        <v>#REF!</v>
      </c>
      <c r="I183" s="135">
        <f t="shared" si="63"/>
        <v>0.3</v>
      </c>
      <c r="J183" s="136" t="e">
        <f t="shared" si="64"/>
        <v>#REF!</v>
      </c>
    </row>
    <row r="184" spans="1:10" ht="57" x14ac:dyDescent="0.25">
      <c r="A184" s="115" t="s">
        <v>47</v>
      </c>
      <c r="B184" s="44">
        <v>10</v>
      </c>
      <c r="C184" s="6" t="s">
        <v>36</v>
      </c>
      <c r="D184" s="78" t="s">
        <v>188</v>
      </c>
      <c r="E184" s="24" t="e">
        <f>#REF!</f>
        <v>#REF!</v>
      </c>
      <c r="F184" s="194" t="e">
        <f>#REF!</f>
        <v>#REF!</v>
      </c>
      <c r="G184" s="119">
        <v>2</v>
      </c>
      <c r="H184" s="137" t="e">
        <f>+F184*G184</f>
        <v>#REF!</v>
      </c>
      <c r="I184" s="135">
        <f t="shared" si="63"/>
        <v>0.4</v>
      </c>
      <c r="J184" s="136" t="e">
        <f>F184*I184</f>
        <v>#REF!</v>
      </c>
    </row>
    <row r="185" spans="1:10" ht="33.75" customHeight="1" x14ac:dyDescent="0.25">
      <c r="A185" s="115" t="s">
        <v>47</v>
      </c>
      <c r="B185" s="44">
        <v>13</v>
      </c>
      <c r="C185" s="6" t="s">
        <v>36</v>
      </c>
      <c r="D185" s="82" t="s">
        <v>191</v>
      </c>
      <c r="E185" s="24" t="e">
        <f>#REF!</f>
        <v>#REF!</v>
      </c>
      <c r="F185" s="194" t="e">
        <f>#REF!</f>
        <v>#REF!</v>
      </c>
      <c r="G185" s="38">
        <v>2</v>
      </c>
      <c r="H185" s="137" t="e">
        <f t="shared" si="60"/>
        <v>#REF!</v>
      </c>
      <c r="I185" s="135">
        <f t="shared" si="63"/>
        <v>0.4</v>
      </c>
      <c r="J185" s="136" t="e">
        <f t="shared" si="64"/>
        <v>#REF!</v>
      </c>
    </row>
    <row r="186" spans="1:10" ht="85.5" x14ac:dyDescent="0.25">
      <c r="A186" s="115" t="s">
        <v>47</v>
      </c>
      <c r="B186" s="44">
        <v>14</v>
      </c>
      <c r="C186" s="6" t="s">
        <v>36</v>
      </c>
      <c r="D186" s="78" t="s">
        <v>192</v>
      </c>
      <c r="E186" s="24" t="e">
        <f>#REF!</f>
        <v>#REF!</v>
      </c>
      <c r="F186" s="194" t="e">
        <f>#REF!</f>
        <v>#REF!</v>
      </c>
      <c r="G186" s="119">
        <v>1</v>
      </c>
      <c r="H186" s="137" t="e">
        <f t="shared" si="60"/>
        <v>#REF!</v>
      </c>
      <c r="I186" s="135">
        <f t="shared" si="63"/>
        <v>0.2</v>
      </c>
      <c r="J186" s="136" t="e">
        <f t="shared" si="64"/>
        <v>#REF!</v>
      </c>
    </row>
    <row r="187" spans="1:10" ht="22.5" x14ac:dyDescent="0.25">
      <c r="A187" s="54"/>
      <c r="B187" s="54"/>
      <c r="C187" s="129"/>
      <c r="D187" s="130"/>
      <c r="E187" s="160" t="s">
        <v>69</v>
      </c>
      <c r="F187" s="148">
        <v>15</v>
      </c>
      <c r="G187" s="142">
        <f>SUM(G188:G190)</f>
        <v>15</v>
      </c>
      <c r="H187" s="142" t="e">
        <f>SUM(H188:H190)</f>
        <v>#REF!</v>
      </c>
      <c r="I187" s="161">
        <f>SUM(I188:I190)</f>
        <v>3</v>
      </c>
      <c r="J187" s="162" t="e">
        <f>SUM(J188:J190)</f>
        <v>#REF!</v>
      </c>
    </row>
    <row r="188" spans="1:10" ht="29.25" customHeight="1" x14ac:dyDescent="0.25">
      <c r="A188" s="115" t="s">
        <v>51</v>
      </c>
      <c r="B188" s="44">
        <v>18</v>
      </c>
      <c r="C188" s="105" t="s">
        <v>37</v>
      </c>
      <c r="D188" s="74" t="s">
        <v>132</v>
      </c>
      <c r="E188" s="3" t="e">
        <f>#REF!</f>
        <v>#REF!</v>
      </c>
      <c r="F188" s="90" t="e">
        <f>#REF!</f>
        <v>#REF!</v>
      </c>
      <c r="G188" s="119">
        <v>4</v>
      </c>
      <c r="H188" s="137" t="e">
        <f t="shared" ref="H188:H190" si="65">+F188*G188</f>
        <v>#REF!</v>
      </c>
      <c r="I188" s="135">
        <f t="shared" ref="I188" si="66">(G188*20)/100</f>
        <v>0.8</v>
      </c>
      <c r="J188" s="136" t="e">
        <f t="shared" ref="J188" si="67">F188*I188</f>
        <v>#REF!</v>
      </c>
    </row>
    <row r="189" spans="1:10" ht="48" customHeight="1" x14ac:dyDescent="0.25">
      <c r="A189" s="115" t="s">
        <v>40</v>
      </c>
      <c r="B189" s="45">
        <v>4</v>
      </c>
      <c r="C189" s="105" t="s">
        <v>144</v>
      </c>
      <c r="D189" s="63" t="s">
        <v>145</v>
      </c>
      <c r="E189" s="95" t="e">
        <f>#REF!</f>
        <v>#REF!</v>
      </c>
      <c r="F189" s="90" t="e">
        <f>#REF!</f>
        <v>#REF!</v>
      </c>
      <c r="G189" s="119">
        <v>7</v>
      </c>
      <c r="H189" s="137" t="e">
        <f t="shared" si="65"/>
        <v>#REF!</v>
      </c>
      <c r="I189" s="135">
        <f t="shared" ref="I189:I190" si="68">(G189*20)/100</f>
        <v>1.4</v>
      </c>
      <c r="J189" s="136" t="e">
        <f t="shared" ref="J189:J190" si="69">F189*I189</f>
        <v>#REF!</v>
      </c>
    </row>
    <row r="190" spans="1:10" ht="57" x14ac:dyDescent="0.25">
      <c r="A190" s="115" t="s">
        <v>47</v>
      </c>
      <c r="B190" s="44">
        <v>7</v>
      </c>
      <c r="C190" s="6">
        <v>5.3</v>
      </c>
      <c r="D190" s="69" t="s">
        <v>218</v>
      </c>
      <c r="E190" s="24" t="e">
        <f>#REF!</f>
        <v>#REF!</v>
      </c>
      <c r="F190" s="90" t="e">
        <f>#REF!</f>
        <v>#REF!</v>
      </c>
      <c r="G190" s="119">
        <v>4</v>
      </c>
      <c r="H190" s="137" t="e">
        <f t="shared" si="65"/>
        <v>#REF!</v>
      </c>
      <c r="I190" s="135">
        <f t="shared" si="68"/>
        <v>0.8</v>
      </c>
      <c r="J190" s="136" t="e">
        <f t="shared" si="69"/>
        <v>#REF!</v>
      </c>
    </row>
    <row r="191" spans="1:10" ht="18" x14ac:dyDescent="0.25">
      <c r="A191" s="49"/>
      <c r="B191" s="50"/>
      <c r="C191" s="129"/>
      <c r="D191" s="129"/>
      <c r="E191" s="131" t="s">
        <v>70</v>
      </c>
      <c r="F191" s="148">
        <v>15</v>
      </c>
      <c r="G191" s="142">
        <f>SUM(G192:G193)</f>
        <v>15</v>
      </c>
      <c r="H191" s="163" t="e">
        <f>SUM(H192:H193)</f>
        <v>#REF!</v>
      </c>
      <c r="I191" s="132">
        <f>SUM(I192:I193)</f>
        <v>3</v>
      </c>
      <c r="J191" s="141" t="e">
        <f>SUM(J192:J193)</f>
        <v>#REF!</v>
      </c>
    </row>
    <row r="192" spans="1:10" ht="142.5" x14ac:dyDescent="0.25">
      <c r="A192" s="115" t="s">
        <v>45</v>
      </c>
      <c r="B192" s="44">
        <v>1</v>
      </c>
      <c r="C192" s="6" t="s">
        <v>139</v>
      </c>
      <c r="D192" s="70" t="s">
        <v>140</v>
      </c>
      <c r="E192" s="29" t="e">
        <f>+#REF!</f>
        <v>#REF!</v>
      </c>
      <c r="F192" s="89" t="e">
        <f>+#REF!</f>
        <v>#REF!</v>
      </c>
      <c r="G192" s="119">
        <v>10</v>
      </c>
      <c r="H192" s="137" t="e">
        <f t="shared" ref="H192:H193" si="70">+F192*G192</f>
        <v>#REF!</v>
      </c>
      <c r="I192" s="135">
        <f t="shared" ref="I192" si="71">(G192*20)/100</f>
        <v>2</v>
      </c>
      <c r="J192" s="136" t="e">
        <f t="shared" ref="J192" si="72">F192*I192</f>
        <v>#REF!</v>
      </c>
    </row>
    <row r="193" spans="1:10" ht="78.75" customHeight="1" x14ac:dyDescent="0.25">
      <c r="A193" s="115" t="s">
        <v>45</v>
      </c>
      <c r="B193" s="44">
        <v>3</v>
      </c>
      <c r="C193" s="105" t="s">
        <v>139</v>
      </c>
      <c r="D193" s="65" t="s">
        <v>142</v>
      </c>
      <c r="E193" s="8" t="e">
        <f>+#REF!</f>
        <v>#REF!</v>
      </c>
      <c r="F193" s="88" t="e">
        <f>+#REF!</f>
        <v>#REF!</v>
      </c>
      <c r="G193" s="119">
        <v>5</v>
      </c>
      <c r="H193" s="137" t="e">
        <f t="shared" si="70"/>
        <v>#REF!</v>
      </c>
      <c r="I193" s="135">
        <f t="shared" ref="I193" si="73">(G193*20)/100</f>
        <v>1</v>
      </c>
      <c r="J193" s="136" t="e">
        <f t="shared" ref="J193" si="74">F193*I193</f>
        <v>#REF!</v>
      </c>
    </row>
    <row r="194" spans="1:10" ht="18" x14ac:dyDescent="0.25">
      <c r="A194" s="49"/>
      <c r="B194" s="50"/>
      <c r="C194" s="129"/>
      <c r="D194" s="129"/>
      <c r="E194" s="131" t="s">
        <v>71</v>
      </c>
      <c r="F194" s="139">
        <f>+'[1]ESTRATEGIAS y OBJETIVOS'!C30</f>
        <v>15</v>
      </c>
      <c r="G194" s="139">
        <f>SUM(G195:G201)</f>
        <v>15</v>
      </c>
      <c r="H194" s="140" t="e">
        <f>SUM(H195:H201)</f>
        <v>#REF!</v>
      </c>
      <c r="I194" s="132">
        <f>SUM(I195:I201)</f>
        <v>3</v>
      </c>
      <c r="J194" s="141" t="e">
        <f>SUM(J195:J201)</f>
        <v>#REF!</v>
      </c>
    </row>
    <row r="195" spans="1:10" ht="28.5" x14ac:dyDescent="0.25">
      <c r="A195" s="115" t="s">
        <v>49</v>
      </c>
      <c r="B195" s="44">
        <v>1</v>
      </c>
      <c r="C195" s="12" t="s">
        <v>107</v>
      </c>
      <c r="D195" s="25" t="s">
        <v>108</v>
      </c>
      <c r="E195" s="2" t="e">
        <f>#REF!</f>
        <v>#REF!</v>
      </c>
      <c r="F195" s="89" t="e">
        <f>#REF!</f>
        <v>#REF!</v>
      </c>
      <c r="G195" s="119">
        <v>4</v>
      </c>
      <c r="H195" s="137" t="e">
        <f t="shared" ref="H195:H201" si="75">+F195*G195</f>
        <v>#REF!</v>
      </c>
      <c r="I195" s="135">
        <f t="shared" ref="I195" si="76">(G195*20)/100</f>
        <v>0.8</v>
      </c>
      <c r="J195" s="136" t="e">
        <f t="shared" ref="J195" si="77">F195*I195</f>
        <v>#REF!</v>
      </c>
    </row>
    <row r="196" spans="1:10" ht="85.5" x14ac:dyDescent="0.25">
      <c r="A196" s="115" t="s">
        <v>49</v>
      </c>
      <c r="B196" s="44">
        <v>5</v>
      </c>
      <c r="C196" s="6" t="s">
        <v>107</v>
      </c>
      <c r="D196" s="67" t="s">
        <v>219</v>
      </c>
      <c r="E196" s="2" t="e">
        <f>#REF!</f>
        <v>#REF!</v>
      </c>
      <c r="F196" s="89" t="e">
        <f>#REF!</f>
        <v>#REF!</v>
      </c>
      <c r="G196" s="119">
        <v>1</v>
      </c>
      <c r="H196" s="137" t="e">
        <f t="shared" si="75"/>
        <v>#REF!</v>
      </c>
      <c r="I196" s="135">
        <f t="shared" ref="I196:I201" si="78">(G196*20)/100</f>
        <v>0.2</v>
      </c>
      <c r="J196" s="136" t="e">
        <f t="shared" ref="J196:J201" si="79">F196*I196</f>
        <v>#REF!</v>
      </c>
    </row>
    <row r="197" spans="1:10" ht="57" x14ac:dyDescent="0.25">
      <c r="A197" s="115" t="s">
        <v>49</v>
      </c>
      <c r="B197" s="44">
        <v>6</v>
      </c>
      <c r="C197" s="6" t="s">
        <v>107</v>
      </c>
      <c r="D197" s="67" t="s">
        <v>113</v>
      </c>
      <c r="E197" s="2" t="e">
        <f>#REF!</f>
        <v>#REF!</v>
      </c>
      <c r="F197" s="89" t="e">
        <f>#REF!</f>
        <v>#REF!</v>
      </c>
      <c r="G197" s="119">
        <v>3</v>
      </c>
      <c r="H197" s="137" t="e">
        <f t="shared" si="75"/>
        <v>#REF!</v>
      </c>
      <c r="I197" s="135">
        <f t="shared" si="78"/>
        <v>0.6</v>
      </c>
      <c r="J197" s="136" t="e">
        <f t="shared" si="79"/>
        <v>#REF!</v>
      </c>
    </row>
    <row r="198" spans="1:10" ht="71.25" x14ac:dyDescent="0.25">
      <c r="A198" s="115" t="s">
        <v>51</v>
      </c>
      <c r="B198" s="44">
        <v>13</v>
      </c>
      <c r="C198" s="105" t="s">
        <v>15</v>
      </c>
      <c r="D198" s="74" t="s">
        <v>200</v>
      </c>
      <c r="E198" s="3" t="e">
        <f>#REF!</f>
        <v>#REF!</v>
      </c>
      <c r="F198" s="90" t="e">
        <f>#REF!</f>
        <v>#REF!</v>
      </c>
      <c r="G198" s="119">
        <v>1</v>
      </c>
      <c r="H198" s="137" t="e">
        <f t="shared" si="75"/>
        <v>#REF!</v>
      </c>
      <c r="I198" s="135">
        <f t="shared" si="78"/>
        <v>0.2</v>
      </c>
      <c r="J198" s="136" t="e">
        <f t="shared" si="79"/>
        <v>#REF!</v>
      </c>
    </row>
    <row r="199" spans="1:10" ht="48" customHeight="1" x14ac:dyDescent="0.25">
      <c r="A199" s="115" t="s">
        <v>14</v>
      </c>
      <c r="B199" s="44">
        <v>10</v>
      </c>
      <c r="C199" s="6" t="s">
        <v>15</v>
      </c>
      <c r="D199" s="68" t="s">
        <v>8</v>
      </c>
      <c r="E199" s="1" t="e">
        <f>#REF!</f>
        <v>#REF!</v>
      </c>
      <c r="F199" s="89" t="e">
        <f>#REF!</f>
        <v>#REF!</v>
      </c>
      <c r="G199" s="46">
        <v>2</v>
      </c>
      <c r="H199" s="46" t="e">
        <f>F199*G199</f>
        <v>#REF!</v>
      </c>
      <c r="I199" s="135">
        <f t="shared" si="78"/>
        <v>0.4</v>
      </c>
      <c r="J199" s="136" t="e">
        <f t="shared" si="79"/>
        <v>#REF!</v>
      </c>
    </row>
    <row r="200" spans="1:10" ht="33" customHeight="1" x14ac:dyDescent="0.25">
      <c r="A200" s="115" t="s">
        <v>40</v>
      </c>
      <c r="B200" s="45">
        <v>10</v>
      </c>
      <c r="C200" s="6" t="s">
        <v>107</v>
      </c>
      <c r="D200" s="68" t="s">
        <v>151</v>
      </c>
      <c r="E200" s="95" t="e">
        <f>#REF!</f>
        <v>#REF!</v>
      </c>
      <c r="F200" s="204" t="e">
        <f>#REF!</f>
        <v>#REF!</v>
      </c>
      <c r="G200" s="119">
        <v>2</v>
      </c>
      <c r="H200" s="137" t="e">
        <f t="shared" si="75"/>
        <v>#REF!</v>
      </c>
      <c r="I200" s="135">
        <f t="shared" si="78"/>
        <v>0.4</v>
      </c>
      <c r="J200" s="136" t="e">
        <f t="shared" si="79"/>
        <v>#REF!</v>
      </c>
    </row>
    <row r="201" spans="1:10" ht="31.5" customHeight="1" x14ac:dyDescent="0.25">
      <c r="A201" s="115" t="s">
        <v>38</v>
      </c>
      <c r="B201" s="44">
        <v>10</v>
      </c>
      <c r="C201" s="6" t="s">
        <v>107</v>
      </c>
      <c r="D201" s="68" t="s">
        <v>151</v>
      </c>
      <c r="E201" s="10" t="e">
        <f>#REF!</f>
        <v>#REF!</v>
      </c>
      <c r="F201" s="91" t="e">
        <f>#REF!</f>
        <v>#REF!</v>
      </c>
      <c r="G201" s="119">
        <v>2</v>
      </c>
      <c r="H201" s="137" t="e">
        <f t="shared" si="75"/>
        <v>#REF!</v>
      </c>
      <c r="I201" s="135">
        <f t="shared" si="78"/>
        <v>0.4</v>
      </c>
      <c r="J201" s="136" t="e">
        <f t="shared" si="79"/>
        <v>#REF!</v>
      </c>
    </row>
    <row r="203" spans="1:10" ht="18" x14ac:dyDescent="0.25">
      <c r="E203" s="284" t="s">
        <v>211</v>
      </c>
      <c r="F203" s="284"/>
      <c r="G203" s="284"/>
      <c r="H203" s="284"/>
    </row>
    <row r="205" spans="1:10" ht="21.75" customHeight="1" x14ac:dyDescent="0.25">
      <c r="E205" s="176" t="s">
        <v>73</v>
      </c>
      <c r="F205" s="177">
        <f>+F4+F36+F41+F52+F54</f>
        <v>100</v>
      </c>
      <c r="G205" s="177">
        <f>+G4+G36+G41+G52+G54</f>
        <v>100</v>
      </c>
      <c r="H205" s="178" t="e">
        <f>+H4+H36+H41+H52+H54</f>
        <v>#REF!</v>
      </c>
    </row>
    <row r="206" spans="1:10" x14ac:dyDescent="0.25">
      <c r="E206" s="179" t="s">
        <v>74</v>
      </c>
      <c r="F206" s="180">
        <f>+F59+F62+F68+F71+F73</f>
        <v>100</v>
      </c>
      <c r="G206" s="180">
        <f>+G59+G62+G68+G71+G73</f>
        <v>100</v>
      </c>
      <c r="H206" s="181" t="e">
        <f>+H59+H62+H68+H71+H73</f>
        <v>#REF!</v>
      </c>
    </row>
    <row r="207" spans="1:10" x14ac:dyDescent="0.25">
      <c r="E207" s="179" t="s">
        <v>75</v>
      </c>
      <c r="F207" s="180">
        <f>+F78+F95+F108</f>
        <v>100</v>
      </c>
      <c r="G207" s="180">
        <f>+G78+G95+G108</f>
        <v>100</v>
      </c>
      <c r="H207" s="181" t="e">
        <f>+H78+H95+H108</f>
        <v>#REF!</v>
      </c>
    </row>
    <row r="208" spans="1:10" x14ac:dyDescent="0.25">
      <c r="E208" s="179" t="s">
        <v>72</v>
      </c>
      <c r="F208" s="180">
        <f>+F128+F139</f>
        <v>100</v>
      </c>
      <c r="G208" s="180">
        <f>+G128+G139</f>
        <v>100</v>
      </c>
      <c r="H208" s="181" t="e">
        <f>+H128+H139</f>
        <v>#REF!</v>
      </c>
    </row>
    <row r="209" spans="5:9" ht="16.5" customHeight="1" x14ac:dyDescent="0.25">
      <c r="E209" s="182" t="s">
        <v>76</v>
      </c>
      <c r="F209" s="183">
        <f>+F146+F168+F187+F191+F194</f>
        <v>100</v>
      </c>
      <c r="G209" s="183">
        <f>+G146+G168+G187+G191+G194</f>
        <v>100</v>
      </c>
      <c r="H209" s="184" t="e">
        <f>+H146+H168+H187+H191+H194</f>
        <v>#REF!</v>
      </c>
    </row>
    <row r="210" spans="5:9" ht="16.5" customHeight="1" x14ac:dyDescent="0.25">
      <c r="E210" s="188" t="s">
        <v>234</v>
      </c>
      <c r="F210" s="273" t="e">
        <f>SUM(H205:H209)/5</f>
        <v>#REF!</v>
      </c>
      <c r="G210" s="274"/>
      <c r="H210" s="275"/>
    </row>
    <row r="211" spans="5:9" ht="31.5" customHeight="1" x14ac:dyDescent="0.25">
      <c r="E211" s="258" t="s">
        <v>226</v>
      </c>
      <c r="F211" s="258"/>
      <c r="G211" s="259"/>
      <c r="H211" s="258"/>
    </row>
    <row r="212" spans="5:9" ht="41.25" customHeight="1" x14ac:dyDescent="0.25">
      <c r="E212" s="189" t="s">
        <v>235</v>
      </c>
      <c r="F212" s="174" t="s">
        <v>9</v>
      </c>
      <c r="G212" s="174" t="s">
        <v>214</v>
      </c>
      <c r="H212" s="190" t="s">
        <v>227</v>
      </c>
    </row>
    <row r="213" spans="5:9" ht="15.95" customHeight="1" x14ac:dyDescent="0.25">
      <c r="E213" s="168" t="e">
        <f>+#REF!</f>
        <v>#REF!</v>
      </c>
      <c r="F213" s="191" t="s">
        <v>73</v>
      </c>
      <c r="G213" s="191">
        <f>SUM(G214:G218)</f>
        <v>20</v>
      </c>
      <c r="H213" s="192" t="e">
        <f>SUM(H214:H218)</f>
        <v>#REF!</v>
      </c>
      <c r="I213" s="175" t="e">
        <f>+H213/G213%</f>
        <v>#REF!</v>
      </c>
    </row>
    <row r="214" spans="5:9" ht="15.95" customHeight="1" x14ac:dyDescent="0.25">
      <c r="E214" s="165" t="e">
        <f>+#REF!</f>
        <v>#REF!</v>
      </c>
      <c r="F214" s="170" t="s">
        <v>147</v>
      </c>
      <c r="G214" s="170">
        <f>I4</f>
        <v>12.000000000000002</v>
      </c>
      <c r="H214" s="170" t="e">
        <f>J4</f>
        <v>#REF!</v>
      </c>
      <c r="I214" s="169" t="e">
        <f t="shared" ref="I214:I238" si="80">+H214/G214%</f>
        <v>#REF!</v>
      </c>
    </row>
    <row r="215" spans="5:9" ht="15.95" customHeight="1" x14ac:dyDescent="0.25">
      <c r="E215" s="165" t="e">
        <f>+#REF!</f>
        <v>#REF!</v>
      </c>
      <c r="F215" s="170" t="s">
        <v>77</v>
      </c>
      <c r="G215" s="170">
        <f>I36</f>
        <v>3</v>
      </c>
      <c r="H215" s="170" t="e">
        <f>J36</f>
        <v>#REF!</v>
      </c>
      <c r="I215" s="169" t="e">
        <f t="shared" si="80"/>
        <v>#REF!</v>
      </c>
    </row>
    <row r="216" spans="5:9" ht="15.95" customHeight="1" x14ac:dyDescent="0.25">
      <c r="E216" s="165" t="e">
        <f>+#REF!</f>
        <v>#REF!</v>
      </c>
      <c r="F216" s="170" t="s">
        <v>220</v>
      </c>
      <c r="G216" s="170">
        <f>I41</f>
        <v>1</v>
      </c>
      <c r="H216" s="170" t="e">
        <f>J41</f>
        <v>#REF!</v>
      </c>
      <c r="I216" s="169" t="e">
        <f t="shared" si="80"/>
        <v>#REF!</v>
      </c>
    </row>
    <row r="217" spans="5:9" ht="15.95" customHeight="1" x14ac:dyDescent="0.25">
      <c r="E217" s="165" t="e">
        <f>+#REF!</f>
        <v>#REF!</v>
      </c>
      <c r="F217" s="170" t="s">
        <v>153</v>
      </c>
      <c r="G217" s="170">
        <f>I52</f>
        <v>1</v>
      </c>
      <c r="H217" s="170" t="e">
        <f>J52</f>
        <v>#REF!</v>
      </c>
      <c r="I217" s="169" t="e">
        <f t="shared" si="80"/>
        <v>#REF!</v>
      </c>
    </row>
    <row r="218" spans="5:9" ht="15.95" customHeight="1" x14ac:dyDescent="0.25">
      <c r="E218" s="165" t="e">
        <f>+#REF!</f>
        <v>#REF!</v>
      </c>
      <c r="F218" s="170" t="s">
        <v>221</v>
      </c>
      <c r="G218" s="170">
        <f>I54</f>
        <v>3</v>
      </c>
      <c r="H218" s="170" t="e">
        <f>J54</f>
        <v>#REF!</v>
      </c>
      <c r="I218" s="169" t="e">
        <f t="shared" si="80"/>
        <v>#REF!</v>
      </c>
    </row>
    <row r="219" spans="5:9" ht="15.95" customHeight="1" x14ac:dyDescent="0.25">
      <c r="E219" s="168" t="e">
        <f>+#REF!</f>
        <v>#REF!</v>
      </c>
      <c r="F219" s="191" t="s">
        <v>74</v>
      </c>
      <c r="G219" s="191">
        <f>SUM(G220:G224)</f>
        <v>20</v>
      </c>
      <c r="H219" s="192" t="e">
        <f>SUM(H220:H224)</f>
        <v>#REF!</v>
      </c>
      <c r="I219" s="175" t="e">
        <f t="shared" si="80"/>
        <v>#REF!</v>
      </c>
    </row>
    <row r="220" spans="5:9" ht="15.95" customHeight="1" x14ac:dyDescent="0.25">
      <c r="E220" s="165" t="e">
        <f>+#REF!</f>
        <v>#REF!</v>
      </c>
      <c r="F220" s="170" t="s">
        <v>79</v>
      </c>
      <c r="G220" s="170">
        <f>I59</f>
        <v>9</v>
      </c>
      <c r="H220" s="170" t="e">
        <f>J59</f>
        <v>#REF!</v>
      </c>
      <c r="I220" s="169" t="e">
        <f t="shared" si="80"/>
        <v>#REF!</v>
      </c>
    </row>
    <row r="221" spans="5:9" ht="15.95" customHeight="1" x14ac:dyDescent="0.25">
      <c r="E221" s="165" t="e">
        <f>+#REF!</f>
        <v>#REF!</v>
      </c>
      <c r="F221" s="170" t="s">
        <v>89</v>
      </c>
      <c r="G221" s="170">
        <f>I62</f>
        <v>7</v>
      </c>
      <c r="H221" s="170" t="e">
        <f>J62</f>
        <v>#REF!</v>
      </c>
      <c r="I221" s="169" t="e">
        <f t="shared" si="80"/>
        <v>#REF!</v>
      </c>
    </row>
    <row r="222" spans="5:9" ht="15.95" customHeight="1" x14ac:dyDescent="0.25">
      <c r="E222" s="165" t="e">
        <f>+#REF!</f>
        <v>#REF!</v>
      </c>
      <c r="F222" s="170" t="s">
        <v>222</v>
      </c>
      <c r="G222" s="170">
        <f>I68</f>
        <v>1</v>
      </c>
      <c r="H222" s="170" t="e">
        <f>J68</f>
        <v>#REF!</v>
      </c>
      <c r="I222" s="169" t="e">
        <f>+H222/G222%</f>
        <v>#REF!</v>
      </c>
    </row>
    <row r="223" spans="5:9" ht="15.95" customHeight="1" x14ac:dyDescent="0.25">
      <c r="E223" s="165" t="e">
        <f>+#REF!</f>
        <v>#REF!</v>
      </c>
      <c r="F223" s="170" t="s">
        <v>223</v>
      </c>
      <c r="G223" s="170">
        <f>I71</f>
        <v>1</v>
      </c>
      <c r="H223" s="170" t="e">
        <f>J71</f>
        <v>#REF!</v>
      </c>
      <c r="I223" s="169" t="e">
        <f t="shared" si="80"/>
        <v>#REF!</v>
      </c>
    </row>
    <row r="224" spans="5:9" ht="15.95" customHeight="1" x14ac:dyDescent="0.25">
      <c r="E224" s="165" t="e">
        <f>+#REF!</f>
        <v>#REF!</v>
      </c>
      <c r="F224" s="170" t="s">
        <v>81</v>
      </c>
      <c r="G224" s="170">
        <f>I73</f>
        <v>2</v>
      </c>
      <c r="H224" s="170" t="e">
        <f>J73</f>
        <v>#REF!</v>
      </c>
      <c r="I224" s="169" t="e">
        <f t="shared" si="80"/>
        <v>#REF!</v>
      </c>
    </row>
    <row r="225" spans="5:9" ht="15.95" customHeight="1" x14ac:dyDescent="0.25">
      <c r="E225" s="168" t="e">
        <f>+#REF!</f>
        <v>#REF!</v>
      </c>
      <c r="F225" s="191" t="s">
        <v>75</v>
      </c>
      <c r="G225" s="191">
        <f>SUM(G226:G228)</f>
        <v>20</v>
      </c>
      <c r="H225" s="192" t="e">
        <f>SUM(H226:H228)</f>
        <v>#REF!</v>
      </c>
      <c r="I225" s="175" t="e">
        <f t="shared" si="80"/>
        <v>#REF!</v>
      </c>
    </row>
    <row r="226" spans="5:9" ht="15.95" customHeight="1" x14ac:dyDescent="0.25">
      <c r="E226" s="165" t="e">
        <f>+#REF!</f>
        <v>#REF!</v>
      </c>
      <c r="F226" s="170" t="s">
        <v>135</v>
      </c>
      <c r="G226" s="170">
        <f>I78</f>
        <v>8.0000000000000018</v>
      </c>
      <c r="H226" s="170" t="e">
        <f>J78</f>
        <v>#REF!</v>
      </c>
      <c r="I226" s="169" t="e">
        <f t="shared" si="80"/>
        <v>#REF!</v>
      </c>
    </row>
    <row r="227" spans="5:9" ht="15.95" customHeight="1" x14ac:dyDescent="0.25">
      <c r="E227" s="165" t="e">
        <f>+#REF!</f>
        <v>#REF!</v>
      </c>
      <c r="F227" s="170" t="s">
        <v>152</v>
      </c>
      <c r="G227" s="170">
        <f>I95</f>
        <v>5.9999999999999991</v>
      </c>
      <c r="H227" s="170" t="e">
        <f>J95</f>
        <v>#REF!</v>
      </c>
      <c r="I227" s="169" t="e">
        <f t="shared" si="80"/>
        <v>#REF!</v>
      </c>
    </row>
    <row r="228" spans="5:9" ht="15.95" customHeight="1" x14ac:dyDescent="0.25">
      <c r="E228" s="165" t="e">
        <f>+#REF!</f>
        <v>#REF!</v>
      </c>
      <c r="F228" s="170" t="s">
        <v>114</v>
      </c>
      <c r="G228" s="170">
        <f>I108</f>
        <v>6.0000000000000009</v>
      </c>
      <c r="H228" s="170" t="e">
        <f>J108</f>
        <v>#REF!</v>
      </c>
      <c r="I228" s="169" t="e">
        <f t="shared" si="80"/>
        <v>#REF!</v>
      </c>
    </row>
    <row r="229" spans="5:9" ht="15.95" customHeight="1" x14ac:dyDescent="0.25">
      <c r="E229" s="168" t="e">
        <f>+#REF!</f>
        <v>#REF!</v>
      </c>
      <c r="F229" s="191" t="s">
        <v>72</v>
      </c>
      <c r="G229" s="191">
        <f>SUM(G230:G231)</f>
        <v>20</v>
      </c>
      <c r="H229" s="192" t="e">
        <f>SUM(H230:H231)</f>
        <v>#REF!</v>
      </c>
      <c r="I229" s="175" t="e">
        <f t="shared" si="80"/>
        <v>#REF!</v>
      </c>
    </row>
    <row r="230" spans="5:9" ht="15.95" customHeight="1" x14ac:dyDescent="0.25">
      <c r="E230" s="165" t="e">
        <f>+#REF!</f>
        <v>#REF!</v>
      </c>
      <c r="F230" s="170" t="s">
        <v>224</v>
      </c>
      <c r="G230" s="170">
        <f>I128</f>
        <v>10</v>
      </c>
      <c r="H230" s="170" t="e">
        <f>J128</f>
        <v>#REF!</v>
      </c>
      <c r="I230" s="169" t="e">
        <f t="shared" si="80"/>
        <v>#REF!</v>
      </c>
    </row>
    <row r="231" spans="5:9" ht="15.95" customHeight="1" x14ac:dyDescent="0.25">
      <c r="E231" s="165" t="e">
        <f>+#REF!</f>
        <v>#REF!</v>
      </c>
      <c r="F231" s="170" t="s">
        <v>95</v>
      </c>
      <c r="G231" s="170">
        <f>I139</f>
        <v>10.000000000000002</v>
      </c>
      <c r="H231" s="170" t="e">
        <f>J139</f>
        <v>#REF!</v>
      </c>
      <c r="I231" s="169" t="e">
        <f t="shared" si="80"/>
        <v>#REF!</v>
      </c>
    </row>
    <row r="232" spans="5:9" ht="15.95" customHeight="1" x14ac:dyDescent="0.25">
      <c r="E232" s="168" t="e">
        <f>+#REF!</f>
        <v>#REF!</v>
      </c>
      <c r="F232" s="191" t="s">
        <v>76</v>
      </c>
      <c r="G232" s="191">
        <f>SUM(G233:G237)</f>
        <v>20</v>
      </c>
      <c r="H232" s="192" t="e">
        <f>SUM(H233:H237)</f>
        <v>#REF!</v>
      </c>
      <c r="I232" s="175" t="e">
        <f t="shared" si="80"/>
        <v>#REF!</v>
      </c>
    </row>
    <row r="233" spans="5:9" ht="15.95" customHeight="1" x14ac:dyDescent="0.25">
      <c r="E233" s="165" t="e">
        <f>+#REF!</f>
        <v>#REF!</v>
      </c>
      <c r="F233" s="170" t="s">
        <v>109</v>
      </c>
      <c r="G233" s="170">
        <f>I146</f>
        <v>3.0000000000000009</v>
      </c>
      <c r="H233" s="170" t="e">
        <f>J146</f>
        <v>#REF!</v>
      </c>
      <c r="I233" s="169" t="e">
        <f t="shared" si="80"/>
        <v>#REF!</v>
      </c>
    </row>
    <row r="234" spans="5:9" ht="15.95" customHeight="1" x14ac:dyDescent="0.25">
      <c r="E234" s="165" t="e">
        <f>+#REF!</f>
        <v>#REF!</v>
      </c>
      <c r="F234" s="170" t="s">
        <v>116</v>
      </c>
      <c r="G234" s="170">
        <f>I168</f>
        <v>8</v>
      </c>
      <c r="H234" s="170" t="e">
        <f>J168</f>
        <v>#REF!</v>
      </c>
      <c r="I234" s="169" t="e">
        <f t="shared" si="80"/>
        <v>#REF!</v>
      </c>
    </row>
    <row r="235" spans="5:9" ht="15.95" customHeight="1" x14ac:dyDescent="0.25">
      <c r="E235" s="165" t="e">
        <f>+#REF!</f>
        <v>#REF!</v>
      </c>
      <c r="F235" s="170" t="s">
        <v>144</v>
      </c>
      <c r="G235" s="170">
        <f>I187</f>
        <v>3</v>
      </c>
      <c r="H235" s="170" t="e">
        <f>J187</f>
        <v>#REF!</v>
      </c>
      <c r="I235" s="169" t="e">
        <f t="shared" si="80"/>
        <v>#REF!</v>
      </c>
    </row>
    <row r="236" spans="5:9" ht="15.95" customHeight="1" x14ac:dyDescent="0.25">
      <c r="E236" s="165" t="e">
        <f>+#REF!</f>
        <v>#REF!</v>
      </c>
      <c r="F236" s="170" t="s">
        <v>139</v>
      </c>
      <c r="G236" s="170">
        <f>I191</f>
        <v>3</v>
      </c>
      <c r="H236" s="170" t="e">
        <f>J191</f>
        <v>#REF!</v>
      </c>
      <c r="I236" s="169" t="e">
        <f t="shared" si="80"/>
        <v>#REF!</v>
      </c>
    </row>
    <row r="237" spans="5:9" ht="15.95" customHeight="1" x14ac:dyDescent="0.25">
      <c r="E237" s="165" t="e">
        <f>+#REF!</f>
        <v>#REF!</v>
      </c>
      <c r="F237" s="170" t="s">
        <v>107</v>
      </c>
      <c r="G237" s="170">
        <f>I194</f>
        <v>3</v>
      </c>
      <c r="H237" s="170" t="e">
        <f>J194</f>
        <v>#REF!</v>
      </c>
      <c r="I237" s="169" t="e">
        <f t="shared" si="80"/>
        <v>#REF!</v>
      </c>
    </row>
    <row r="238" spans="5:9" ht="19.5" x14ac:dyDescent="0.25">
      <c r="E238" s="165" t="s">
        <v>155</v>
      </c>
      <c r="F238" s="171" t="s">
        <v>212</v>
      </c>
      <c r="G238" s="172">
        <f>SUM(G232,G229,G225,G219,G213)</f>
        <v>100</v>
      </c>
      <c r="H238" s="172" t="e">
        <f>SUM(H232,H229,H225,H219,H213)</f>
        <v>#REF!</v>
      </c>
      <c r="I238" s="169" t="e">
        <f t="shared" si="80"/>
        <v>#REF!</v>
      </c>
    </row>
    <row r="239" spans="5:9" x14ac:dyDescent="0.25">
      <c r="E239" s="165" t="s">
        <v>155</v>
      </c>
      <c r="F239" s="173"/>
      <c r="G239" s="173"/>
      <c r="H239" s="121"/>
    </row>
  </sheetData>
  <autoFilter ref="A2:H201" xr:uid="{00000000-0009-0000-0000-000000000000}"/>
  <mergeCells count="21">
    <mergeCell ref="A79:A83"/>
    <mergeCell ref="B79:B83"/>
    <mergeCell ref="C79:C83"/>
    <mergeCell ref="D79:D83"/>
    <mergeCell ref="E203:H203"/>
    <mergeCell ref="D89:D93"/>
    <mergeCell ref="E211:H211"/>
    <mergeCell ref="A84:A87"/>
    <mergeCell ref="B84:B87"/>
    <mergeCell ref="C84:C87"/>
    <mergeCell ref="D84:D87"/>
    <mergeCell ref="A89:A93"/>
    <mergeCell ref="B89:B93"/>
    <mergeCell ref="C89:C93"/>
    <mergeCell ref="F210:H210"/>
    <mergeCell ref="C7:C8"/>
    <mergeCell ref="I1:J1"/>
    <mergeCell ref="A1:H1"/>
    <mergeCell ref="B7:B8"/>
    <mergeCell ref="A7:A8"/>
    <mergeCell ref="D7:D8"/>
  </mergeCells>
  <pageMargins left="0.7" right="0.7" top="0.75" bottom="0.75" header="0.3" footer="0.3"/>
  <pageSetup paperSize="119" scale="46" orientation="portrait" r:id="rId1"/>
  <rowBreaks count="1" manualBreakCount="1">
    <brk id="35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0"/>
  <sheetViews>
    <sheetView tabSelected="1" topLeftCell="E122" zoomScale="85" zoomScaleNormal="85" zoomScaleSheetLayoutView="100" workbookViewId="0">
      <selection activeCell="I124" sqref="I124:I129"/>
    </sheetView>
  </sheetViews>
  <sheetFormatPr baseColWidth="10" defaultRowHeight="15" x14ac:dyDescent="0.25"/>
  <cols>
    <col min="1" max="1" width="58.28515625" style="205" customWidth="1"/>
    <col min="2" max="2" width="58.28515625" style="212" customWidth="1"/>
    <col min="3" max="3" width="48.5703125" style="205" customWidth="1"/>
    <col min="4" max="4" width="59.28515625" style="205" customWidth="1"/>
    <col min="5" max="5" width="37.42578125" style="205" customWidth="1"/>
    <col min="6" max="7" width="22.42578125" style="205" customWidth="1"/>
    <col min="8" max="8" width="118" style="212" customWidth="1"/>
    <col min="9" max="9" width="35.5703125" style="205" customWidth="1"/>
    <col min="10" max="16384" width="11.42578125" style="205"/>
  </cols>
  <sheetData>
    <row r="1" spans="1:9" ht="66" customHeight="1" x14ac:dyDescent="0.25">
      <c r="A1" s="298"/>
      <c r="B1" s="304" t="s">
        <v>470</v>
      </c>
      <c r="C1" s="305"/>
      <c r="D1" s="305"/>
      <c r="E1" s="305"/>
      <c r="F1" s="305"/>
      <c r="G1" s="305"/>
      <c r="H1" s="305"/>
      <c r="I1" s="306"/>
    </row>
    <row r="2" spans="1:9" ht="33.75" customHeight="1" x14ac:dyDescent="0.25">
      <c r="A2" s="298"/>
      <c r="B2" s="307" t="s">
        <v>574</v>
      </c>
      <c r="C2" s="308"/>
      <c r="D2" s="308"/>
      <c r="E2" s="308"/>
      <c r="F2" s="308"/>
      <c r="G2" s="308"/>
      <c r="H2" s="308"/>
      <c r="I2" s="309"/>
    </row>
    <row r="3" spans="1:9" ht="39" customHeight="1" x14ac:dyDescent="0.25">
      <c r="A3" s="298"/>
      <c r="B3" s="310" t="s">
        <v>246</v>
      </c>
      <c r="C3" s="311"/>
      <c r="D3" s="311"/>
      <c r="E3" s="311"/>
      <c r="F3" s="311"/>
      <c r="G3" s="311"/>
      <c r="H3" s="311"/>
      <c r="I3" s="312"/>
    </row>
    <row r="4" spans="1:9" x14ac:dyDescent="0.25">
      <c r="A4" s="299"/>
      <c r="B4" s="300"/>
      <c r="C4" s="300"/>
      <c r="D4" s="300"/>
      <c r="E4" s="300"/>
      <c r="F4" s="300"/>
      <c r="G4" s="300"/>
      <c r="H4" s="230"/>
    </row>
    <row r="5" spans="1:9" ht="81.75" customHeight="1" x14ac:dyDescent="0.25">
      <c r="A5" s="216" t="s">
        <v>299</v>
      </c>
      <c r="B5" s="216" t="s">
        <v>342</v>
      </c>
      <c r="C5" s="217" t="s">
        <v>353</v>
      </c>
      <c r="D5" s="217" t="s">
        <v>237</v>
      </c>
      <c r="E5" s="217" t="s">
        <v>236</v>
      </c>
      <c r="F5" s="218" t="s">
        <v>556</v>
      </c>
      <c r="G5" s="218" t="s">
        <v>368</v>
      </c>
      <c r="H5" s="218" t="s">
        <v>635</v>
      </c>
      <c r="I5" s="218" t="s">
        <v>297</v>
      </c>
    </row>
    <row r="6" spans="1:9" s="215" customFormat="1" ht="64.5" customHeight="1" x14ac:dyDescent="0.25">
      <c r="A6" s="319" t="s">
        <v>302</v>
      </c>
      <c r="B6" s="316" t="s">
        <v>343</v>
      </c>
      <c r="C6" s="208" t="s">
        <v>354</v>
      </c>
      <c r="D6" s="208" t="s">
        <v>440</v>
      </c>
      <c r="E6" s="208" t="s">
        <v>281</v>
      </c>
      <c r="F6" s="223" t="s">
        <v>335</v>
      </c>
      <c r="G6" s="224">
        <v>1</v>
      </c>
      <c r="H6" s="355"/>
      <c r="I6" s="361" t="s">
        <v>636</v>
      </c>
    </row>
    <row r="7" spans="1:9" s="215" customFormat="1" ht="65.25" customHeight="1" x14ac:dyDescent="0.25">
      <c r="A7" s="320"/>
      <c r="B7" s="317"/>
      <c r="C7" s="208" t="s">
        <v>355</v>
      </c>
      <c r="D7" s="208" t="s">
        <v>441</v>
      </c>
      <c r="E7" s="208" t="s">
        <v>282</v>
      </c>
      <c r="F7" s="223" t="s">
        <v>572</v>
      </c>
      <c r="G7" s="224">
        <v>1</v>
      </c>
      <c r="H7" s="356"/>
      <c r="I7" s="362"/>
    </row>
    <row r="8" spans="1:9" s="215" customFormat="1" ht="64.5" customHeight="1" x14ac:dyDescent="0.25">
      <c r="A8" s="320"/>
      <c r="B8" s="317"/>
      <c r="C8" s="208" t="s">
        <v>356</v>
      </c>
      <c r="D8" s="208" t="s">
        <v>442</v>
      </c>
      <c r="E8" s="208" t="s">
        <v>283</v>
      </c>
      <c r="F8" s="223" t="s">
        <v>573</v>
      </c>
      <c r="G8" s="224">
        <v>0.88</v>
      </c>
      <c r="H8" s="356"/>
      <c r="I8" s="362"/>
    </row>
    <row r="9" spans="1:9" s="215" customFormat="1" ht="64.5" customHeight="1" x14ac:dyDescent="0.25">
      <c r="A9" s="320"/>
      <c r="B9" s="317"/>
      <c r="C9" s="208" t="s">
        <v>357</v>
      </c>
      <c r="D9" s="208" t="s">
        <v>443</v>
      </c>
      <c r="E9" s="208" t="s">
        <v>284</v>
      </c>
      <c r="F9" s="223" t="s">
        <v>478</v>
      </c>
      <c r="G9" s="224">
        <v>0.9</v>
      </c>
      <c r="H9" s="356"/>
      <c r="I9" s="362"/>
    </row>
    <row r="10" spans="1:9" s="215" customFormat="1" ht="64.5" customHeight="1" x14ac:dyDescent="0.25">
      <c r="A10" s="321"/>
      <c r="B10" s="318"/>
      <c r="C10" s="210"/>
      <c r="D10" s="288" t="s">
        <v>308</v>
      </c>
      <c r="E10" s="289"/>
      <c r="F10" s="313">
        <f>AVERAGE(G6:G9)</f>
        <v>0.94499999999999995</v>
      </c>
      <c r="G10" s="314"/>
      <c r="H10" s="357"/>
      <c r="I10" s="363"/>
    </row>
    <row r="11" spans="1:9" s="215" customFormat="1" ht="60.75" customHeight="1" x14ac:dyDescent="0.25">
      <c r="A11" s="216" t="s">
        <v>299</v>
      </c>
      <c r="B11" s="216" t="s">
        <v>342</v>
      </c>
      <c r="C11" s="217" t="s">
        <v>353</v>
      </c>
      <c r="D11" s="217" t="s">
        <v>237</v>
      </c>
      <c r="E11" s="217" t="s">
        <v>236</v>
      </c>
      <c r="F11" s="218" t="s">
        <v>556</v>
      </c>
      <c r="G11" s="218" t="s">
        <v>368</v>
      </c>
      <c r="H11" s="218" t="s">
        <v>635</v>
      </c>
      <c r="I11" s="218" t="s">
        <v>297</v>
      </c>
    </row>
    <row r="12" spans="1:9" s="215" customFormat="1" ht="64.5" customHeight="1" x14ac:dyDescent="0.25">
      <c r="A12" s="319" t="s">
        <v>303</v>
      </c>
      <c r="B12" s="316" t="s">
        <v>343</v>
      </c>
      <c r="C12" s="208" t="s">
        <v>471</v>
      </c>
      <c r="D12" s="208" t="s">
        <v>472</v>
      </c>
      <c r="E12" s="208" t="s">
        <v>291</v>
      </c>
      <c r="F12" s="223" t="s">
        <v>298</v>
      </c>
      <c r="G12" s="224">
        <v>1</v>
      </c>
      <c r="H12" s="352"/>
      <c r="I12" s="349" t="s">
        <v>637</v>
      </c>
    </row>
    <row r="13" spans="1:9" s="215" customFormat="1" ht="64.5" customHeight="1" x14ac:dyDescent="0.25">
      <c r="A13" s="320"/>
      <c r="B13" s="317"/>
      <c r="C13" s="208" t="s">
        <v>358</v>
      </c>
      <c r="D13" s="208" t="s">
        <v>444</v>
      </c>
      <c r="E13" s="208" t="s">
        <v>292</v>
      </c>
      <c r="F13" s="223" t="s">
        <v>571</v>
      </c>
      <c r="G13" s="224">
        <v>0.66</v>
      </c>
      <c r="H13" s="353"/>
      <c r="I13" s="350"/>
    </row>
    <row r="14" spans="1:9" s="215" customFormat="1" ht="64.5" customHeight="1" x14ac:dyDescent="0.25">
      <c r="A14" s="320"/>
      <c r="B14" s="317"/>
      <c r="C14" s="208" t="s">
        <v>359</v>
      </c>
      <c r="D14" s="208" t="s">
        <v>445</v>
      </c>
      <c r="E14" s="208" t="s">
        <v>293</v>
      </c>
      <c r="F14" s="223" t="s">
        <v>298</v>
      </c>
      <c r="G14" s="224">
        <v>1</v>
      </c>
      <c r="H14" s="353"/>
      <c r="I14" s="350"/>
    </row>
    <row r="15" spans="1:9" s="215" customFormat="1" ht="64.5" customHeight="1" x14ac:dyDescent="0.25">
      <c r="A15" s="321"/>
      <c r="B15" s="318"/>
      <c r="C15" s="210"/>
      <c r="D15" s="288" t="s">
        <v>307</v>
      </c>
      <c r="E15" s="289"/>
      <c r="F15" s="294">
        <f>AVERAGE(G12:G14)</f>
        <v>0.88666666666666671</v>
      </c>
      <c r="G15" s="315"/>
      <c r="H15" s="354"/>
      <c r="I15" s="351"/>
    </row>
    <row r="16" spans="1:9" s="215" customFormat="1" ht="57.75" customHeight="1" x14ac:dyDescent="0.25">
      <c r="A16" s="221" t="s">
        <v>299</v>
      </c>
      <c r="B16" s="216" t="s">
        <v>342</v>
      </c>
      <c r="C16" s="217" t="s">
        <v>353</v>
      </c>
      <c r="D16" s="217" t="s">
        <v>237</v>
      </c>
      <c r="E16" s="217" t="s">
        <v>236</v>
      </c>
      <c r="F16" s="218" t="s">
        <v>556</v>
      </c>
      <c r="G16" s="218" t="s">
        <v>368</v>
      </c>
      <c r="H16" s="218" t="s">
        <v>635</v>
      </c>
      <c r="I16" s="218" t="s">
        <v>297</v>
      </c>
    </row>
    <row r="17" spans="1:10" s="215" customFormat="1" ht="64.5" customHeight="1" x14ac:dyDescent="0.25">
      <c r="A17" s="319" t="s">
        <v>304</v>
      </c>
      <c r="B17" s="316" t="s">
        <v>343</v>
      </c>
      <c r="C17" s="208" t="s">
        <v>360</v>
      </c>
      <c r="D17" s="208" t="s">
        <v>446</v>
      </c>
      <c r="E17" s="208" t="s">
        <v>473</v>
      </c>
      <c r="F17" s="224" t="s">
        <v>341</v>
      </c>
      <c r="G17" s="224">
        <v>1</v>
      </c>
      <c r="H17" s="358"/>
      <c r="I17" s="382" t="s">
        <v>616</v>
      </c>
    </row>
    <row r="18" spans="1:10" s="215" customFormat="1" ht="64.5" customHeight="1" x14ac:dyDescent="0.25">
      <c r="A18" s="320"/>
      <c r="B18" s="317"/>
      <c r="C18" s="208" t="s">
        <v>361</v>
      </c>
      <c r="D18" s="208" t="s">
        <v>285</v>
      </c>
      <c r="E18" s="208" t="s">
        <v>474</v>
      </c>
      <c r="F18" s="224" t="s">
        <v>334</v>
      </c>
      <c r="G18" s="224">
        <v>1</v>
      </c>
      <c r="H18" s="359"/>
      <c r="I18" s="383"/>
    </row>
    <row r="19" spans="1:10" s="215" customFormat="1" ht="83.25" customHeight="1" x14ac:dyDescent="0.25">
      <c r="A19" s="320"/>
      <c r="B19" s="317"/>
      <c r="C19" s="208" t="s">
        <v>362</v>
      </c>
      <c r="D19" s="208" t="s">
        <v>447</v>
      </c>
      <c r="E19" s="208" t="s">
        <v>475</v>
      </c>
      <c r="F19" s="223" t="s">
        <v>575</v>
      </c>
      <c r="G19" s="224">
        <v>0.74</v>
      </c>
      <c r="H19" s="359"/>
      <c r="I19" s="383"/>
    </row>
    <row r="20" spans="1:10" s="215" customFormat="1" ht="64.5" customHeight="1" x14ac:dyDescent="0.25">
      <c r="A20" s="320"/>
      <c r="B20" s="317"/>
      <c r="C20" s="208" t="s">
        <v>363</v>
      </c>
      <c r="D20" s="208" t="s">
        <v>447</v>
      </c>
      <c r="E20" s="208" t="s">
        <v>475</v>
      </c>
      <c r="F20" s="223" t="s">
        <v>334</v>
      </c>
      <c r="G20" s="224">
        <v>1</v>
      </c>
      <c r="H20" s="359"/>
      <c r="I20" s="383"/>
    </row>
    <row r="21" spans="1:10" s="215" customFormat="1" ht="64.5" customHeight="1" x14ac:dyDescent="0.25">
      <c r="A21" s="320"/>
      <c r="B21" s="317"/>
      <c r="C21" s="208" t="s">
        <v>364</v>
      </c>
      <c r="D21" s="208" t="s">
        <v>448</v>
      </c>
      <c r="E21" s="208" t="s">
        <v>476</v>
      </c>
      <c r="F21" s="232" t="s">
        <v>576</v>
      </c>
      <c r="G21" s="224">
        <v>1</v>
      </c>
      <c r="H21" s="359"/>
      <c r="I21" s="383"/>
    </row>
    <row r="22" spans="1:10" s="215" customFormat="1" ht="114.75" customHeight="1" x14ac:dyDescent="0.25">
      <c r="A22" s="320"/>
      <c r="B22" s="317"/>
      <c r="C22" s="208" t="s">
        <v>365</v>
      </c>
      <c r="D22" s="208" t="s">
        <v>449</v>
      </c>
      <c r="E22" s="208" t="s">
        <v>294</v>
      </c>
      <c r="F22" s="223" t="s">
        <v>341</v>
      </c>
      <c r="G22" s="224">
        <v>1</v>
      </c>
      <c r="H22" s="359"/>
      <c r="I22" s="383"/>
    </row>
    <row r="23" spans="1:10" s="215" customFormat="1" ht="80.25" customHeight="1" x14ac:dyDescent="0.25">
      <c r="A23" s="320"/>
      <c r="B23" s="317"/>
      <c r="C23" s="208" t="s">
        <v>366</v>
      </c>
      <c r="D23" s="208" t="s">
        <v>450</v>
      </c>
      <c r="E23" s="208" t="s">
        <v>477</v>
      </c>
      <c r="F23" s="223" t="s">
        <v>577</v>
      </c>
      <c r="G23" s="224">
        <v>0.99</v>
      </c>
      <c r="H23" s="359"/>
      <c r="I23" s="383"/>
    </row>
    <row r="24" spans="1:10" s="215" customFormat="1" ht="92.25" customHeight="1" x14ac:dyDescent="0.25">
      <c r="A24" s="320"/>
      <c r="B24" s="317"/>
      <c r="C24" s="208" t="s">
        <v>367</v>
      </c>
      <c r="D24" s="208" t="s">
        <v>451</v>
      </c>
      <c r="E24" s="208" t="s">
        <v>286</v>
      </c>
      <c r="F24" s="233" t="s">
        <v>578</v>
      </c>
      <c r="G24" s="234">
        <v>1</v>
      </c>
      <c r="H24" s="359"/>
      <c r="I24" s="383"/>
    </row>
    <row r="25" spans="1:10" s="215" customFormat="1" ht="64.5" customHeight="1" x14ac:dyDescent="0.25">
      <c r="A25" s="321"/>
      <c r="B25" s="318"/>
      <c r="C25" s="214"/>
      <c r="D25" s="288" t="s">
        <v>309</v>
      </c>
      <c r="E25" s="289"/>
      <c r="F25" s="292">
        <f>AVERAGE(G17:G24)</f>
        <v>0.96625000000000005</v>
      </c>
      <c r="G25" s="293"/>
      <c r="H25" s="360"/>
      <c r="I25" s="384"/>
      <c r="J25" s="219"/>
    </row>
    <row r="26" spans="1:10" s="215" customFormat="1" ht="57.75" customHeight="1" x14ac:dyDescent="0.25">
      <c r="A26" s="216" t="s">
        <v>299</v>
      </c>
      <c r="B26" s="216" t="s">
        <v>342</v>
      </c>
      <c r="C26" s="217" t="s">
        <v>353</v>
      </c>
      <c r="D26" s="217" t="s">
        <v>237</v>
      </c>
      <c r="E26" s="217" t="s">
        <v>236</v>
      </c>
      <c r="F26" s="218" t="s">
        <v>556</v>
      </c>
      <c r="G26" s="218" t="s">
        <v>368</v>
      </c>
      <c r="H26" s="218" t="s">
        <v>635</v>
      </c>
      <c r="I26" s="218" t="s">
        <v>297</v>
      </c>
    </row>
    <row r="27" spans="1:10" ht="88.5" customHeight="1" x14ac:dyDescent="0.25">
      <c r="A27" s="301" t="s">
        <v>300</v>
      </c>
      <c r="B27" s="301" t="s">
        <v>344</v>
      </c>
      <c r="C27" s="225" t="s">
        <v>479</v>
      </c>
      <c r="D27" s="225" t="s">
        <v>480</v>
      </c>
      <c r="E27" s="225" t="s">
        <v>481</v>
      </c>
      <c r="F27" s="228" t="s">
        <v>503</v>
      </c>
      <c r="G27" s="224">
        <v>1</v>
      </c>
      <c r="H27" s="322"/>
      <c r="I27" s="349" t="s">
        <v>625</v>
      </c>
    </row>
    <row r="28" spans="1:10" s="212" customFormat="1" ht="88.5" customHeight="1" x14ac:dyDescent="0.25">
      <c r="A28" s="302"/>
      <c r="B28" s="302"/>
      <c r="C28" s="225" t="s">
        <v>482</v>
      </c>
      <c r="D28" s="225" t="s">
        <v>483</v>
      </c>
      <c r="E28" s="225" t="s">
        <v>484</v>
      </c>
      <c r="F28" s="228" t="s">
        <v>579</v>
      </c>
      <c r="G28" s="224">
        <v>0.95</v>
      </c>
      <c r="H28" s="323"/>
      <c r="I28" s="350"/>
    </row>
    <row r="29" spans="1:10" s="212" customFormat="1" ht="88.5" customHeight="1" x14ac:dyDescent="0.25">
      <c r="A29" s="302"/>
      <c r="B29" s="302"/>
      <c r="C29" s="235" t="s">
        <v>485</v>
      </c>
      <c r="D29" s="225" t="s">
        <v>486</v>
      </c>
      <c r="E29" s="225" t="s">
        <v>487</v>
      </c>
      <c r="F29" s="236" t="s">
        <v>502</v>
      </c>
      <c r="G29" s="224">
        <v>1</v>
      </c>
      <c r="H29" s="323"/>
      <c r="I29" s="350"/>
    </row>
    <row r="30" spans="1:10" s="212" customFormat="1" ht="88.5" customHeight="1" x14ac:dyDescent="0.25">
      <c r="A30" s="302"/>
      <c r="B30" s="302"/>
      <c r="C30" s="231" t="s">
        <v>488</v>
      </c>
      <c r="D30" s="225" t="s">
        <v>489</v>
      </c>
      <c r="E30" s="225" t="s">
        <v>490</v>
      </c>
      <c r="F30" s="236" t="s">
        <v>503</v>
      </c>
      <c r="G30" s="224">
        <v>1</v>
      </c>
      <c r="H30" s="323"/>
      <c r="I30" s="350"/>
    </row>
    <row r="31" spans="1:10" s="212" customFormat="1" ht="88.5" customHeight="1" x14ac:dyDescent="0.25">
      <c r="A31" s="302"/>
      <c r="B31" s="302"/>
      <c r="C31" s="225" t="s">
        <v>491</v>
      </c>
      <c r="D31" s="225" t="s">
        <v>492</v>
      </c>
      <c r="E31" s="225" t="s">
        <v>493</v>
      </c>
      <c r="F31" s="228" t="s">
        <v>580</v>
      </c>
      <c r="G31" s="224">
        <v>0.86</v>
      </c>
      <c r="H31" s="323"/>
      <c r="I31" s="350"/>
    </row>
    <row r="32" spans="1:10" ht="81.75" customHeight="1" x14ac:dyDescent="0.25">
      <c r="A32" s="302"/>
      <c r="B32" s="302"/>
      <c r="C32" s="225" t="s">
        <v>351</v>
      </c>
      <c r="D32" s="225" t="s">
        <v>241</v>
      </c>
      <c r="E32" s="225" t="s">
        <v>242</v>
      </c>
      <c r="F32" s="236" t="s">
        <v>504</v>
      </c>
      <c r="G32" s="224">
        <v>1</v>
      </c>
      <c r="H32" s="323"/>
      <c r="I32" s="350"/>
    </row>
    <row r="33" spans="1:10" ht="87" customHeight="1" x14ac:dyDescent="0.25">
      <c r="A33" s="302"/>
      <c r="B33" s="302"/>
      <c r="C33" s="225" t="s">
        <v>494</v>
      </c>
      <c r="D33" s="225" t="s">
        <v>495</v>
      </c>
      <c r="E33" s="225" t="s">
        <v>496</v>
      </c>
      <c r="F33" s="242" t="s">
        <v>581</v>
      </c>
      <c r="G33" s="224">
        <v>0.3</v>
      </c>
      <c r="H33" s="323"/>
      <c r="I33" s="350"/>
    </row>
    <row r="34" spans="1:10" ht="104.25" customHeight="1" x14ac:dyDescent="0.25">
      <c r="A34" s="302"/>
      <c r="B34" s="302"/>
      <c r="C34" s="225" t="s">
        <v>584</v>
      </c>
      <c r="D34" s="225" t="s">
        <v>585</v>
      </c>
      <c r="E34" s="225" t="s">
        <v>586</v>
      </c>
      <c r="F34" s="242" t="s">
        <v>582</v>
      </c>
      <c r="G34" s="224">
        <v>0.98</v>
      </c>
      <c r="H34" s="323"/>
      <c r="I34" s="350"/>
    </row>
    <row r="35" spans="1:10" s="212" customFormat="1" ht="104.25" customHeight="1" x14ac:dyDescent="0.25">
      <c r="A35" s="302"/>
      <c r="B35" s="302"/>
      <c r="C35" s="225" t="s">
        <v>352</v>
      </c>
      <c r="D35" s="225" t="s">
        <v>243</v>
      </c>
      <c r="E35" s="225" t="s">
        <v>245</v>
      </c>
      <c r="F35" s="226">
        <v>1</v>
      </c>
      <c r="G35" s="224">
        <v>1</v>
      </c>
      <c r="H35" s="323"/>
      <c r="I35" s="350"/>
    </row>
    <row r="36" spans="1:10" ht="104.25" customHeight="1" x14ac:dyDescent="0.25">
      <c r="A36" s="302"/>
      <c r="B36" s="302"/>
      <c r="C36" s="208" t="s">
        <v>497</v>
      </c>
      <c r="D36" s="208" t="s">
        <v>244</v>
      </c>
      <c r="E36" s="208" t="s">
        <v>498</v>
      </c>
      <c r="F36" s="243" t="s">
        <v>583</v>
      </c>
      <c r="G36" s="226">
        <v>0.96</v>
      </c>
      <c r="H36" s="323"/>
      <c r="I36" s="350"/>
    </row>
    <row r="37" spans="1:10" ht="94.5" customHeight="1" x14ac:dyDescent="0.25">
      <c r="A37" s="302"/>
      <c r="B37" s="302"/>
      <c r="C37" s="208" t="s">
        <v>499</v>
      </c>
      <c r="D37" s="225" t="s">
        <v>500</v>
      </c>
      <c r="E37" s="225" t="s">
        <v>501</v>
      </c>
      <c r="F37" s="237" t="s">
        <v>335</v>
      </c>
      <c r="G37" s="224">
        <v>1</v>
      </c>
      <c r="H37" s="323"/>
      <c r="I37" s="350"/>
    </row>
    <row r="38" spans="1:10" ht="53.25" customHeight="1" x14ac:dyDescent="0.25">
      <c r="A38" s="303"/>
      <c r="B38" s="303"/>
      <c r="C38" s="209"/>
      <c r="D38" s="288" t="s">
        <v>301</v>
      </c>
      <c r="E38" s="289"/>
      <c r="F38" s="294">
        <f>AVERAGE(G27:G37)</f>
        <v>0.91363636363636369</v>
      </c>
      <c r="G38" s="295"/>
      <c r="H38" s="324"/>
      <c r="I38" s="351"/>
      <c r="J38" s="229"/>
    </row>
    <row r="39" spans="1:10" ht="53.25" customHeight="1" x14ac:dyDescent="0.25">
      <c r="A39" s="216" t="s">
        <v>299</v>
      </c>
      <c r="B39" s="216" t="s">
        <v>342</v>
      </c>
      <c r="C39" s="217" t="s">
        <v>353</v>
      </c>
      <c r="D39" s="217" t="s">
        <v>237</v>
      </c>
      <c r="E39" s="217" t="s">
        <v>236</v>
      </c>
      <c r="F39" s="218" t="s">
        <v>556</v>
      </c>
      <c r="G39" s="218" t="s">
        <v>368</v>
      </c>
      <c r="H39" s="218" t="s">
        <v>635</v>
      </c>
      <c r="I39" s="218" t="s">
        <v>297</v>
      </c>
    </row>
    <row r="40" spans="1:10" ht="63" customHeight="1" x14ac:dyDescent="0.25">
      <c r="A40" s="331" t="s">
        <v>305</v>
      </c>
      <c r="B40" s="331" t="s">
        <v>345</v>
      </c>
      <c r="C40" s="225" t="s">
        <v>505</v>
      </c>
      <c r="D40" s="225" t="s">
        <v>506</v>
      </c>
      <c r="E40" s="225" t="s">
        <v>507</v>
      </c>
      <c r="F40" s="223" t="s">
        <v>576</v>
      </c>
      <c r="G40" s="224">
        <v>1</v>
      </c>
      <c r="H40" s="346"/>
      <c r="I40" s="349" t="s">
        <v>617</v>
      </c>
    </row>
    <row r="41" spans="1:10" ht="54" customHeight="1" x14ac:dyDescent="0.25">
      <c r="A41" s="332"/>
      <c r="B41" s="332"/>
      <c r="C41" s="225" t="s">
        <v>508</v>
      </c>
      <c r="D41" s="225" t="s">
        <v>509</v>
      </c>
      <c r="E41" s="225" t="s">
        <v>510</v>
      </c>
      <c r="F41" s="223" t="s">
        <v>341</v>
      </c>
      <c r="G41" s="224">
        <v>1</v>
      </c>
      <c r="H41" s="347"/>
      <c r="I41" s="350"/>
    </row>
    <row r="42" spans="1:10" ht="42.75" x14ac:dyDescent="0.25">
      <c r="A42" s="332"/>
      <c r="B42" s="332"/>
      <c r="C42" s="225" t="s">
        <v>369</v>
      </c>
      <c r="D42" s="225" t="s">
        <v>452</v>
      </c>
      <c r="E42" s="225" t="s">
        <v>511</v>
      </c>
      <c r="F42" s="223" t="s">
        <v>341</v>
      </c>
      <c r="G42" s="224">
        <v>1</v>
      </c>
      <c r="H42" s="347"/>
      <c r="I42" s="350"/>
    </row>
    <row r="43" spans="1:10" ht="42.75" x14ac:dyDescent="0.25">
      <c r="A43" s="332"/>
      <c r="B43" s="332"/>
      <c r="C43" s="225" t="s">
        <v>370</v>
      </c>
      <c r="D43" s="225" t="s">
        <v>453</v>
      </c>
      <c r="E43" s="225" t="s">
        <v>247</v>
      </c>
      <c r="F43" s="223" t="s">
        <v>341</v>
      </c>
      <c r="G43" s="224">
        <v>1</v>
      </c>
      <c r="H43" s="347"/>
      <c r="I43" s="350"/>
    </row>
    <row r="44" spans="1:10" ht="42.75" x14ac:dyDescent="0.25">
      <c r="A44" s="332"/>
      <c r="B44" s="332"/>
      <c r="C44" s="225" t="s">
        <v>512</v>
      </c>
      <c r="D44" s="225" t="s">
        <v>513</v>
      </c>
      <c r="E44" s="225" t="s">
        <v>514</v>
      </c>
      <c r="F44" s="223" t="s">
        <v>341</v>
      </c>
      <c r="G44" s="224">
        <v>1</v>
      </c>
      <c r="H44" s="347"/>
      <c r="I44" s="350"/>
    </row>
    <row r="45" spans="1:10" ht="84.75" customHeight="1" x14ac:dyDescent="0.25">
      <c r="A45" s="332"/>
      <c r="B45" s="332"/>
      <c r="C45" s="225" t="s">
        <v>515</v>
      </c>
      <c r="D45" s="225" t="s">
        <v>516</v>
      </c>
      <c r="E45" s="225" t="s">
        <v>248</v>
      </c>
      <c r="F45" s="223" t="s">
        <v>587</v>
      </c>
      <c r="G45" s="224">
        <v>1</v>
      </c>
      <c r="H45" s="347"/>
      <c r="I45" s="350"/>
    </row>
    <row r="46" spans="1:10" ht="74.25" customHeight="1" x14ac:dyDescent="0.25">
      <c r="A46" s="332"/>
      <c r="B46" s="332"/>
      <c r="C46" s="225" t="s">
        <v>371</v>
      </c>
      <c r="D46" s="225" t="s">
        <v>454</v>
      </c>
      <c r="E46" s="225" t="s">
        <v>238</v>
      </c>
      <c r="F46" s="232" t="s">
        <v>335</v>
      </c>
      <c r="G46" s="224">
        <v>1</v>
      </c>
      <c r="H46" s="347"/>
      <c r="I46" s="350"/>
    </row>
    <row r="47" spans="1:10" ht="28.5" x14ac:dyDescent="0.25">
      <c r="A47" s="332"/>
      <c r="B47" s="332"/>
      <c r="C47" s="225" t="s">
        <v>372</v>
      </c>
      <c r="D47" s="225" t="s">
        <v>455</v>
      </c>
      <c r="E47" s="225" t="s">
        <v>517</v>
      </c>
      <c r="F47" s="223" t="s">
        <v>296</v>
      </c>
      <c r="G47" s="224">
        <v>1</v>
      </c>
      <c r="H47" s="347"/>
      <c r="I47" s="350"/>
    </row>
    <row r="48" spans="1:10" ht="52.5" customHeight="1" x14ac:dyDescent="0.25">
      <c r="A48" s="333"/>
      <c r="B48" s="333"/>
      <c r="C48" s="207"/>
      <c r="D48" s="288" t="s">
        <v>306</v>
      </c>
      <c r="E48" s="289"/>
      <c r="F48" s="296" t="s">
        <v>588</v>
      </c>
      <c r="G48" s="297"/>
      <c r="H48" s="348"/>
      <c r="I48" s="351"/>
    </row>
    <row r="49" spans="1:9" ht="55.5" customHeight="1" x14ac:dyDescent="0.25">
      <c r="A49" s="216" t="s">
        <v>299</v>
      </c>
      <c r="B49" s="216" t="s">
        <v>342</v>
      </c>
      <c r="C49" s="217" t="s">
        <v>353</v>
      </c>
      <c r="D49" s="216" t="s">
        <v>237</v>
      </c>
      <c r="E49" s="216" t="s">
        <v>236</v>
      </c>
      <c r="F49" s="218" t="s">
        <v>556</v>
      </c>
      <c r="G49" s="218" t="s">
        <v>368</v>
      </c>
      <c r="H49" s="218" t="s">
        <v>635</v>
      </c>
      <c r="I49" s="216" t="s">
        <v>297</v>
      </c>
    </row>
    <row r="50" spans="1:9" ht="55.5" customHeight="1" x14ac:dyDescent="0.25">
      <c r="A50" s="340" t="s">
        <v>310</v>
      </c>
      <c r="B50" s="340" t="s">
        <v>346</v>
      </c>
      <c r="C50" s="225" t="s">
        <v>518</v>
      </c>
      <c r="D50" s="225" t="s">
        <v>519</v>
      </c>
      <c r="E50" s="225" t="s">
        <v>520</v>
      </c>
      <c r="F50" s="223" t="s">
        <v>589</v>
      </c>
      <c r="G50" s="224">
        <v>1</v>
      </c>
      <c r="H50" s="322"/>
      <c r="I50" s="349" t="s">
        <v>618</v>
      </c>
    </row>
    <row r="51" spans="1:9" s="212" customFormat="1" ht="135" customHeight="1" x14ac:dyDescent="0.25">
      <c r="A51" s="341"/>
      <c r="B51" s="341"/>
      <c r="C51" s="225" t="s">
        <v>373</v>
      </c>
      <c r="D51" s="225" t="s">
        <v>336</v>
      </c>
      <c r="E51" s="225" t="s">
        <v>337</v>
      </c>
      <c r="F51" s="223" t="s">
        <v>590</v>
      </c>
      <c r="G51" s="224">
        <v>0.96</v>
      </c>
      <c r="H51" s="323"/>
      <c r="I51" s="350"/>
    </row>
    <row r="52" spans="1:9" s="212" customFormat="1" ht="155.25" customHeight="1" x14ac:dyDescent="0.25">
      <c r="A52" s="341"/>
      <c r="B52" s="341"/>
      <c r="C52" s="225" t="s">
        <v>374</v>
      </c>
      <c r="D52" s="225" t="s">
        <v>521</v>
      </c>
      <c r="E52" s="225" t="s">
        <v>522</v>
      </c>
      <c r="F52" s="223" t="s">
        <v>523</v>
      </c>
      <c r="G52" s="223" t="s">
        <v>523</v>
      </c>
      <c r="H52" s="323"/>
      <c r="I52" s="350"/>
    </row>
    <row r="53" spans="1:9" ht="89.25" customHeight="1" x14ac:dyDescent="0.25">
      <c r="A53" s="341"/>
      <c r="B53" s="341"/>
      <c r="C53" s="225" t="s">
        <v>375</v>
      </c>
      <c r="D53" s="225" t="s">
        <v>456</v>
      </c>
      <c r="E53" s="225" t="s">
        <v>249</v>
      </c>
      <c r="F53" s="223" t="s">
        <v>591</v>
      </c>
      <c r="G53" s="224">
        <v>1</v>
      </c>
      <c r="H53" s="323"/>
      <c r="I53" s="350"/>
    </row>
    <row r="54" spans="1:9" ht="53.25" customHeight="1" x14ac:dyDescent="0.25">
      <c r="A54" s="342"/>
      <c r="B54" s="342"/>
      <c r="C54" s="207"/>
      <c r="D54" s="288" t="s">
        <v>311</v>
      </c>
      <c r="E54" s="289"/>
      <c r="F54" s="290">
        <f>AVERAGE(G50:G53)</f>
        <v>0.98666666666666669</v>
      </c>
      <c r="G54" s="291"/>
      <c r="H54" s="324"/>
      <c r="I54" s="351"/>
    </row>
    <row r="55" spans="1:9" ht="54" customHeight="1" x14ac:dyDescent="0.25">
      <c r="A55" s="216" t="s">
        <v>299</v>
      </c>
      <c r="B55" s="216" t="s">
        <v>342</v>
      </c>
      <c r="C55" s="217" t="s">
        <v>353</v>
      </c>
      <c r="D55" s="216" t="s">
        <v>237</v>
      </c>
      <c r="E55" s="216" t="s">
        <v>236</v>
      </c>
      <c r="F55" s="218" t="s">
        <v>556</v>
      </c>
      <c r="G55" s="218" t="s">
        <v>368</v>
      </c>
      <c r="H55" s="218" t="s">
        <v>635</v>
      </c>
      <c r="I55" s="216" t="s">
        <v>297</v>
      </c>
    </row>
    <row r="56" spans="1:9" ht="38.25" customHeight="1" x14ac:dyDescent="0.25">
      <c r="A56" s="343" t="s">
        <v>313</v>
      </c>
      <c r="B56" s="343" t="s">
        <v>346</v>
      </c>
      <c r="C56" s="225" t="s">
        <v>383</v>
      </c>
      <c r="D56" s="225" t="s">
        <v>524</v>
      </c>
      <c r="E56" s="225" t="s">
        <v>239</v>
      </c>
      <c r="F56" s="223" t="s">
        <v>529</v>
      </c>
      <c r="G56" s="226">
        <v>1</v>
      </c>
      <c r="H56" s="355"/>
      <c r="I56" s="349" t="s">
        <v>619</v>
      </c>
    </row>
    <row r="57" spans="1:9" ht="51.75" customHeight="1" x14ac:dyDescent="0.25">
      <c r="A57" s="344"/>
      <c r="B57" s="344"/>
      <c r="C57" s="225" t="s">
        <v>384</v>
      </c>
      <c r="D57" s="225" t="s">
        <v>457</v>
      </c>
      <c r="E57" s="225" t="s">
        <v>338</v>
      </c>
      <c r="F57" s="223" t="s">
        <v>529</v>
      </c>
      <c r="G57" s="226">
        <v>1</v>
      </c>
      <c r="H57" s="356"/>
      <c r="I57" s="350"/>
    </row>
    <row r="58" spans="1:9" ht="59.25" customHeight="1" x14ac:dyDescent="0.25">
      <c r="A58" s="344"/>
      <c r="B58" s="344"/>
      <c r="C58" s="225" t="s">
        <v>385</v>
      </c>
      <c r="D58" s="225" t="s">
        <v>458</v>
      </c>
      <c r="E58" s="225" t="s">
        <v>240</v>
      </c>
      <c r="F58" s="223" t="s">
        <v>529</v>
      </c>
      <c r="G58" s="226">
        <v>1</v>
      </c>
      <c r="H58" s="356"/>
      <c r="I58" s="350"/>
    </row>
    <row r="59" spans="1:9" ht="54" customHeight="1" x14ac:dyDescent="0.25">
      <c r="A59" s="344"/>
      <c r="B59" s="344"/>
      <c r="C59" s="225" t="s">
        <v>386</v>
      </c>
      <c r="D59" s="225" t="s">
        <v>459</v>
      </c>
      <c r="E59" s="225" t="s">
        <v>339</v>
      </c>
      <c r="F59" s="223" t="s">
        <v>530</v>
      </c>
      <c r="G59" s="226">
        <v>0.51</v>
      </c>
      <c r="H59" s="356"/>
      <c r="I59" s="350"/>
    </row>
    <row r="60" spans="1:9" ht="54" customHeight="1" x14ac:dyDescent="0.25">
      <c r="A60" s="344"/>
      <c r="B60" s="344"/>
      <c r="C60" s="225" t="s">
        <v>387</v>
      </c>
      <c r="D60" s="225" t="s">
        <v>460</v>
      </c>
      <c r="E60" s="225" t="s">
        <v>525</v>
      </c>
      <c r="F60" s="223" t="s">
        <v>531</v>
      </c>
      <c r="G60" s="226">
        <v>0.83</v>
      </c>
      <c r="H60" s="356"/>
      <c r="I60" s="350"/>
    </row>
    <row r="61" spans="1:9" ht="69.75" customHeight="1" x14ac:dyDescent="0.25">
      <c r="A61" s="344"/>
      <c r="B61" s="344"/>
      <c r="C61" s="225" t="s">
        <v>388</v>
      </c>
      <c r="D61" s="225" t="s">
        <v>526</v>
      </c>
      <c r="E61" s="225" t="s">
        <v>527</v>
      </c>
      <c r="F61" s="223" t="s">
        <v>532</v>
      </c>
      <c r="G61" s="226">
        <v>1</v>
      </c>
      <c r="H61" s="356"/>
      <c r="I61" s="350"/>
    </row>
    <row r="62" spans="1:9" ht="54" customHeight="1" x14ac:dyDescent="0.25">
      <c r="A62" s="344"/>
      <c r="B62" s="344"/>
      <c r="C62" s="225" t="s">
        <v>389</v>
      </c>
      <c r="D62" s="225" t="s">
        <v>461</v>
      </c>
      <c r="E62" s="225" t="s">
        <v>528</v>
      </c>
      <c r="F62" s="223" t="s">
        <v>533</v>
      </c>
      <c r="G62" s="224">
        <v>0.17</v>
      </c>
      <c r="H62" s="356"/>
      <c r="I62" s="350"/>
    </row>
    <row r="63" spans="1:9" ht="40.5" customHeight="1" x14ac:dyDescent="0.25">
      <c r="A63" s="345"/>
      <c r="B63" s="345"/>
      <c r="C63" s="207"/>
      <c r="D63" s="288" t="s">
        <v>312</v>
      </c>
      <c r="E63" s="289"/>
      <c r="F63" s="290" t="s">
        <v>534</v>
      </c>
      <c r="G63" s="291"/>
      <c r="H63" s="357"/>
      <c r="I63" s="351"/>
    </row>
    <row r="64" spans="1:9" ht="64.5" customHeight="1" x14ac:dyDescent="0.25">
      <c r="A64" s="216" t="s">
        <v>299</v>
      </c>
      <c r="B64" s="216" t="s">
        <v>342</v>
      </c>
      <c r="C64" s="217" t="s">
        <v>353</v>
      </c>
      <c r="D64" s="216" t="s">
        <v>237</v>
      </c>
      <c r="E64" s="216" t="s">
        <v>236</v>
      </c>
      <c r="F64" s="218" t="s">
        <v>556</v>
      </c>
      <c r="G64" s="218" t="s">
        <v>368</v>
      </c>
      <c r="H64" s="218" t="s">
        <v>635</v>
      </c>
      <c r="I64" s="216" t="s">
        <v>297</v>
      </c>
    </row>
    <row r="65" spans="1:11" ht="79.5" customHeight="1" x14ac:dyDescent="0.25">
      <c r="A65" s="337" t="s">
        <v>314</v>
      </c>
      <c r="B65" s="337" t="s">
        <v>347</v>
      </c>
      <c r="C65" s="225" t="s">
        <v>376</v>
      </c>
      <c r="D65" s="225" t="s">
        <v>251</v>
      </c>
      <c r="E65" s="225" t="s">
        <v>535</v>
      </c>
      <c r="F65" s="223" t="s">
        <v>592</v>
      </c>
      <c r="G65" s="224">
        <v>1</v>
      </c>
      <c r="H65" s="358"/>
      <c r="I65" s="370" t="s">
        <v>620</v>
      </c>
      <c r="K65" s="211"/>
    </row>
    <row r="66" spans="1:11" ht="78" customHeight="1" x14ac:dyDescent="0.25">
      <c r="A66" s="338"/>
      <c r="B66" s="338"/>
      <c r="C66" s="225" t="s">
        <v>377</v>
      </c>
      <c r="D66" s="225" t="s">
        <v>252</v>
      </c>
      <c r="E66" s="225" t="s">
        <v>536</v>
      </c>
      <c r="F66" s="223" t="s">
        <v>592</v>
      </c>
      <c r="G66" s="224">
        <v>1</v>
      </c>
      <c r="H66" s="359"/>
      <c r="I66" s="371"/>
    </row>
    <row r="67" spans="1:11" ht="71.25" x14ac:dyDescent="0.25">
      <c r="A67" s="338"/>
      <c r="B67" s="338"/>
      <c r="C67" s="225" t="s">
        <v>378</v>
      </c>
      <c r="D67" s="208" t="s">
        <v>253</v>
      </c>
      <c r="E67" s="208" t="s">
        <v>290</v>
      </c>
      <c r="F67" s="223" t="s">
        <v>593</v>
      </c>
      <c r="G67" s="224">
        <v>1</v>
      </c>
      <c r="H67" s="359"/>
      <c r="I67" s="371"/>
    </row>
    <row r="68" spans="1:11" ht="57" x14ac:dyDescent="0.25">
      <c r="A68" s="338"/>
      <c r="B68" s="338"/>
      <c r="C68" s="208" t="s">
        <v>537</v>
      </c>
      <c r="D68" s="208" t="s">
        <v>538</v>
      </c>
      <c r="E68" s="208" t="s">
        <v>539</v>
      </c>
      <c r="F68" s="223" t="s">
        <v>529</v>
      </c>
      <c r="G68" s="224">
        <v>1</v>
      </c>
      <c r="H68" s="359"/>
      <c r="I68" s="371"/>
    </row>
    <row r="69" spans="1:11" ht="57" x14ac:dyDescent="0.25">
      <c r="A69" s="338"/>
      <c r="B69" s="338"/>
      <c r="C69" s="208" t="s">
        <v>540</v>
      </c>
      <c r="D69" s="208" t="s">
        <v>541</v>
      </c>
      <c r="E69" s="208" t="s">
        <v>542</v>
      </c>
      <c r="F69" s="223" t="s">
        <v>594</v>
      </c>
      <c r="G69" s="224">
        <v>1</v>
      </c>
      <c r="H69" s="359"/>
      <c r="I69" s="371"/>
    </row>
    <row r="70" spans="1:11" ht="42.75" x14ac:dyDescent="0.25">
      <c r="A70" s="338"/>
      <c r="B70" s="338"/>
      <c r="C70" s="208" t="s">
        <v>379</v>
      </c>
      <c r="D70" s="208" t="s">
        <v>254</v>
      </c>
      <c r="E70" s="208" t="s">
        <v>250</v>
      </c>
      <c r="F70" s="223" t="s">
        <v>595</v>
      </c>
      <c r="G70" s="224">
        <v>1</v>
      </c>
      <c r="H70" s="359"/>
      <c r="I70" s="371"/>
    </row>
    <row r="71" spans="1:11" ht="43.5" x14ac:dyDescent="0.25">
      <c r="A71" s="338"/>
      <c r="B71" s="338"/>
      <c r="C71" s="208" t="s">
        <v>380</v>
      </c>
      <c r="D71" s="208" t="s">
        <v>255</v>
      </c>
      <c r="E71" s="208" t="s">
        <v>543</v>
      </c>
      <c r="F71" s="223" t="s">
        <v>298</v>
      </c>
      <c r="G71" s="224">
        <v>1</v>
      </c>
      <c r="H71" s="359"/>
      <c r="I71" s="371"/>
    </row>
    <row r="72" spans="1:11" ht="57" customHeight="1" x14ac:dyDescent="0.25">
      <c r="A72" s="338"/>
      <c r="B72" s="338"/>
      <c r="C72" s="208" t="s">
        <v>381</v>
      </c>
      <c r="D72" s="208" t="s">
        <v>256</v>
      </c>
      <c r="E72" s="208" t="s">
        <v>544</v>
      </c>
      <c r="F72" s="223" t="s">
        <v>335</v>
      </c>
      <c r="G72" s="224">
        <v>1</v>
      </c>
      <c r="H72" s="359"/>
      <c r="I72" s="371"/>
    </row>
    <row r="73" spans="1:11" ht="129.75" customHeight="1" x14ac:dyDescent="0.25">
      <c r="A73" s="338"/>
      <c r="B73" s="338"/>
      <c r="C73" s="208" t="s">
        <v>545</v>
      </c>
      <c r="D73" s="208" t="s">
        <v>257</v>
      </c>
      <c r="E73" s="208" t="s">
        <v>546</v>
      </c>
      <c r="F73" s="223" t="s">
        <v>548</v>
      </c>
      <c r="G73" s="224">
        <v>1</v>
      </c>
      <c r="H73" s="359"/>
      <c r="I73" s="371"/>
    </row>
    <row r="74" spans="1:11" ht="95.25" customHeight="1" x14ac:dyDescent="0.25">
      <c r="A74" s="338"/>
      <c r="B74" s="338"/>
      <c r="C74" s="208" t="s">
        <v>382</v>
      </c>
      <c r="D74" s="208" t="s">
        <v>462</v>
      </c>
      <c r="E74" s="208" t="s">
        <v>547</v>
      </c>
      <c r="F74" s="223" t="s">
        <v>549</v>
      </c>
      <c r="G74" s="224">
        <v>0.57999999999999996</v>
      </c>
      <c r="H74" s="359"/>
      <c r="I74" s="371"/>
    </row>
    <row r="75" spans="1:11" ht="72" customHeight="1" x14ac:dyDescent="0.25">
      <c r="A75" s="339"/>
      <c r="B75" s="339"/>
      <c r="C75" s="208"/>
      <c r="D75" s="288" t="s">
        <v>315</v>
      </c>
      <c r="E75" s="289"/>
      <c r="F75" s="290">
        <f>AVERAGE(G65:G74)</f>
        <v>0.95799999999999996</v>
      </c>
      <c r="G75" s="291"/>
      <c r="H75" s="360"/>
      <c r="I75" s="372"/>
    </row>
    <row r="76" spans="1:11" ht="57" customHeight="1" x14ac:dyDescent="0.25">
      <c r="A76" s="216" t="s">
        <v>299</v>
      </c>
      <c r="B76" s="216" t="s">
        <v>342</v>
      </c>
      <c r="C76" s="217" t="s">
        <v>353</v>
      </c>
      <c r="D76" s="216" t="s">
        <v>237</v>
      </c>
      <c r="E76" s="216" t="s">
        <v>236</v>
      </c>
      <c r="F76" s="218" t="s">
        <v>556</v>
      </c>
      <c r="G76" s="218" t="s">
        <v>368</v>
      </c>
      <c r="H76" s="218" t="s">
        <v>635</v>
      </c>
      <c r="I76" s="227" t="s">
        <v>297</v>
      </c>
    </row>
    <row r="77" spans="1:11" ht="56.25" customHeight="1" x14ac:dyDescent="0.25">
      <c r="A77" s="331" t="s">
        <v>325</v>
      </c>
      <c r="B77" s="331" t="s">
        <v>348</v>
      </c>
      <c r="C77" s="220" t="s">
        <v>390</v>
      </c>
      <c r="D77" s="208" t="s">
        <v>463</v>
      </c>
      <c r="E77" s="208" t="s">
        <v>550</v>
      </c>
      <c r="F77" s="244" t="s">
        <v>596</v>
      </c>
      <c r="G77" s="224">
        <v>1</v>
      </c>
      <c r="H77" s="355"/>
      <c r="I77" s="349" t="s">
        <v>621</v>
      </c>
    </row>
    <row r="78" spans="1:11" ht="69" customHeight="1" x14ac:dyDescent="0.25">
      <c r="A78" s="332"/>
      <c r="B78" s="332"/>
      <c r="C78" s="220" t="s">
        <v>391</v>
      </c>
      <c r="D78" s="208" t="s">
        <v>464</v>
      </c>
      <c r="E78" s="208" t="s">
        <v>258</v>
      </c>
      <c r="F78" s="244" t="s">
        <v>570</v>
      </c>
      <c r="G78" s="224">
        <v>1</v>
      </c>
      <c r="H78" s="356"/>
      <c r="I78" s="350"/>
    </row>
    <row r="79" spans="1:11" ht="57.75" customHeight="1" x14ac:dyDescent="0.25">
      <c r="A79" s="332"/>
      <c r="B79" s="332"/>
      <c r="C79" s="220" t="s">
        <v>392</v>
      </c>
      <c r="D79" s="208" t="s">
        <v>465</v>
      </c>
      <c r="E79" s="208" t="s">
        <v>259</v>
      </c>
      <c r="F79" s="244" t="s">
        <v>335</v>
      </c>
      <c r="G79" s="224">
        <v>1</v>
      </c>
      <c r="H79" s="356"/>
      <c r="I79" s="350"/>
      <c r="K79" s="212"/>
    </row>
    <row r="80" spans="1:11" ht="50.25" customHeight="1" x14ac:dyDescent="0.25">
      <c r="A80" s="332"/>
      <c r="B80" s="332"/>
      <c r="C80" s="220" t="s">
        <v>393</v>
      </c>
      <c r="D80" s="208" t="s">
        <v>466</v>
      </c>
      <c r="E80" s="208" t="s">
        <v>551</v>
      </c>
      <c r="F80" s="244" t="s">
        <v>571</v>
      </c>
      <c r="G80" s="224">
        <v>0.66</v>
      </c>
      <c r="H80" s="356"/>
      <c r="I80" s="350"/>
      <c r="J80" s="213"/>
      <c r="K80" s="211"/>
    </row>
    <row r="81" spans="1:11" ht="42.75" x14ac:dyDescent="0.25">
      <c r="A81" s="332"/>
      <c r="B81" s="332"/>
      <c r="C81" s="220" t="s">
        <v>394</v>
      </c>
      <c r="D81" s="208" t="s">
        <v>467</v>
      </c>
      <c r="E81" s="208" t="s">
        <v>552</v>
      </c>
      <c r="F81" s="244" t="s">
        <v>298</v>
      </c>
      <c r="G81" s="224">
        <v>1</v>
      </c>
      <c r="H81" s="356"/>
      <c r="I81" s="350"/>
      <c r="K81" s="212"/>
    </row>
    <row r="82" spans="1:11" ht="71.25" customHeight="1" x14ac:dyDescent="0.25">
      <c r="A82" s="332"/>
      <c r="B82" s="332"/>
      <c r="C82" s="220" t="s">
        <v>395</v>
      </c>
      <c r="D82" s="208" t="s">
        <v>468</v>
      </c>
      <c r="E82" s="208" t="s">
        <v>553</v>
      </c>
      <c r="F82" s="244" t="s">
        <v>296</v>
      </c>
      <c r="G82" s="224">
        <v>1</v>
      </c>
      <c r="H82" s="356"/>
      <c r="I82" s="350"/>
      <c r="K82" s="212"/>
    </row>
    <row r="83" spans="1:11" s="212" customFormat="1" ht="48.75" customHeight="1" x14ac:dyDescent="0.25">
      <c r="A83" s="333"/>
      <c r="B83" s="333"/>
      <c r="C83" s="206"/>
      <c r="D83" s="288" t="s">
        <v>316</v>
      </c>
      <c r="E83" s="289"/>
      <c r="F83" s="290">
        <f>AVERAGE(G77:G82)</f>
        <v>0.94333333333333336</v>
      </c>
      <c r="G83" s="291"/>
      <c r="H83" s="357"/>
      <c r="I83" s="351"/>
    </row>
    <row r="84" spans="1:11" s="212" customFormat="1" ht="58.5" customHeight="1" x14ac:dyDescent="0.25">
      <c r="A84" s="216" t="s">
        <v>299</v>
      </c>
      <c r="B84" s="216" t="s">
        <v>342</v>
      </c>
      <c r="C84" s="217" t="s">
        <v>353</v>
      </c>
      <c r="D84" s="216" t="s">
        <v>237</v>
      </c>
      <c r="E84" s="216" t="s">
        <v>236</v>
      </c>
      <c r="F84" s="218" t="s">
        <v>556</v>
      </c>
      <c r="G84" s="218" t="s">
        <v>368</v>
      </c>
      <c r="H84" s="218" t="s">
        <v>635</v>
      </c>
      <c r="I84" s="227" t="s">
        <v>297</v>
      </c>
    </row>
    <row r="85" spans="1:11" ht="58.5" customHeight="1" x14ac:dyDescent="0.25">
      <c r="A85" s="334" t="s">
        <v>326</v>
      </c>
      <c r="B85" s="334" t="s">
        <v>348</v>
      </c>
      <c r="C85" s="208" t="s">
        <v>396</v>
      </c>
      <c r="D85" s="208" t="s">
        <v>469</v>
      </c>
      <c r="E85" s="208" t="s">
        <v>260</v>
      </c>
      <c r="F85" s="232" t="s">
        <v>340</v>
      </c>
      <c r="G85" s="224">
        <v>1</v>
      </c>
      <c r="H85" s="367"/>
      <c r="I85" s="364" t="s">
        <v>626</v>
      </c>
      <c r="K85" s="212"/>
    </row>
    <row r="86" spans="1:11" ht="67.5" customHeight="1" x14ac:dyDescent="0.25">
      <c r="A86" s="335"/>
      <c r="B86" s="335"/>
      <c r="C86" s="208" t="s">
        <v>397</v>
      </c>
      <c r="D86" s="208" t="s">
        <v>422</v>
      </c>
      <c r="E86" s="208" t="s">
        <v>261</v>
      </c>
      <c r="F86" s="232" t="s">
        <v>298</v>
      </c>
      <c r="G86" s="224">
        <v>1</v>
      </c>
      <c r="H86" s="368"/>
      <c r="I86" s="365"/>
      <c r="K86" s="212"/>
    </row>
    <row r="87" spans="1:11" ht="48" customHeight="1" x14ac:dyDescent="0.25">
      <c r="A87" s="335"/>
      <c r="B87" s="335"/>
      <c r="C87" s="208" t="s">
        <v>398</v>
      </c>
      <c r="D87" s="208" t="s">
        <v>423</v>
      </c>
      <c r="E87" s="208" t="s">
        <v>262</v>
      </c>
      <c r="F87" s="223" t="s">
        <v>296</v>
      </c>
      <c r="G87" s="224">
        <v>1</v>
      </c>
      <c r="H87" s="368"/>
      <c r="I87" s="365"/>
      <c r="K87" s="212"/>
    </row>
    <row r="88" spans="1:11" ht="58.5" customHeight="1" x14ac:dyDescent="0.25">
      <c r="A88" s="335"/>
      <c r="B88" s="335"/>
      <c r="C88" s="208" t="s">
        <v>399</v>
      </c>
      <c r="D88" s="208" t="s">
        <v>424</v>
      </c>
      <c r="E88" s="208" t="s">
        <v>263</v>
      </c>
      <c r="F88" s="223" t="s">
        <v>298</v>
      </c>
      <c r="G88" s="224">
        <v>1</v>
      </c>
      <c r="H88" s="368"/>
      <c r="I88" s="365"/>
      <c r="K88" s="212"/>
    </row>
    <row r="89" spans="1:11" ht="51.75" customHeight="1" x14ac:dyDescent="0.25">
      <c r="A89" s="335"/>
      <c r="B89" s="335"/>
      <c r="C89" s="208" t="s">
        <v>400</v>
      </c>
      <c r="D89" s="208" t="s">
        <v>425</v>
      </c>
      <c r="E89" s="208" t="s">
        <v>264</v>
      </c>
      <c r="F89" s="223" t="s">
        <v>572</v>
      </c>
      <c r="G89" s="224">
        <v>1</v>
      </c>
      <c r="H89" s="368"/>
      <c r="I89" s="365"/>
      <c r="K89" s="212"/>
    </row>
    <row r="90" spans="1:11" s="212" customFormat="1" ht="37.5" customHeight="1" x14ac:dyDescent="0.25">
      <c r="A90" s="336"/>
      <c r="B90" s="336"/>
      <c r="C90" s="208"/>
      <c r="D90" s="288" t="s">
        <v>317</v>
      </c>
      <c r="E90" s="289"/>
      <c r="F90" s="290">
        <f>AVERAGE(G85:G89)</f>
        <v>1</v>
      </c>
      <c r="G90" s="291"/>
      <c r="H90" s="369"/>
      <c r="I90" s="366"/>
    </row>
    <row r="91" spans="1:11" s="212" customFormat="1" ht="66" customHeight="1" x14ac:dyDescent="0.25">
      <c r="A91" s="216" t="s">
        <v>299</v>
      </c>
      <c r="B91" s="216" t="s">
        <v>342</v>
      </c>
      <c r="C91" s="217" t="s">
        <v>353</v>
      </c>
      <c r="D91" s="216" t="s">
        <v>237</v>
      </c>
      <c r="E91" s="216" t="s">
        <v>236</v>
      </c>
      <c r="F91" s="218" t="s">
        <v>556</v>
      </c>
      <c r="G91" s="218" t="s">
        <v>368</v>
      </c>
      <c r="H91" s="218" t="s">
        <v>635</v>
      </c>
      <c r="I91" s="216" t="s">
        <v>297</v>
      </c>
    </row>
    <row r="92" spans="1:11" s="212" customFormat="1" ht="66" customHeight="1" x14ac:dyDescent="0.25">
      <c r="A92" s="331" t="s">
        <v>327</v>
      </c>
      <c r="B92" s="331" t="s">
        <v>348</v>
      </c>
      <c r="C92" s="208" t="s">
        <v>401</v>
      </c>
      <c r="D92" s="208" t="s">
        <v>426</v>
      </c>
      <c r="E92" s="208" t="s">
        <v>265</v>
      </c>
      <c r="F92" s="241" t="s">
        <v>597</v>
      </c>
      <c r="G92" s="226">
        <v>1</v>
      </c>
      <c r="H92" s="373"/>
      <c r="I92" s="349" t="s">
        <v>627</v>
      </c>
    </row>
    <row r="93" spans="1:11" s="212" customFormat="1" ht="66" customHeight="1" x14ac:dyDescent="0.25">
      <c r="A93" s="332"/>
      <c r="B93" s="332"/>
      <c r="C93" s="208" t="s">
        <v>402</v>
      </c>
      <c r="D93" s="208" t="s">
        <v>427</v>
      </c>
      <c r="E93" s="208" t="s">
        <v>266</v>
      </c>
      <c r="F93" s="241" t="s">
        <v>598</v>
      </c>
      <c r="G93" s="226">
        <v>0.91</v>
      </c>
      <c r="H93" s="374"/>
      <c r="I93" s="350"/>
    </row>
    <row r="94" spans="1:11" s="212" customFormat="1" ht="66" customHeight="1" x14ac:dyDescent="0.25">
      <c r="A94" s="332"/>
      <c r="B94" s="332"/>
      <c r="C94" s="208" t="s">
        <v>403</v>
      </c>
      <c r="D94" s="208" t="s">
        <v>428</v>
      </c>
      <c r="E94" s="208" t="s">
        <v>267</v>
      </c>
      <c r="F94" s="241" t="s">
        <v>599</v>
      </c>
      <c r="G94" s="226">
        <v>0.94</v>
      </c>
      <c r="H94" s="374"/>
      <c r="I94" s="350"/>
    </row>
    <row r="95" spans="1:11" s="212" customFormat="1" ht="66" customHeight="1" x14ac:dyDescent="0.25">
      <c r="A95" s="332"/>
      <c r="B95" s="332"/>
      <c r="C95" s="208" t="s">
        <v>404</v>
      </c>
      <c r="D95" s="208" t="s">
        <v>429</v>
      </c>
      <c r="E95" s="208" t="s">
        <v>268</v>
      </c>
      <c r="F95" s="245" t="s">
        <v>600</v>
      </c>
      <c r="G95" s="238">
        <v>1</v>
      </c>
      <c r="H95" s="374"/>
      <c r="I95" s="350"/>
    </row>
    <row r="96" spans="1:11" s="212" customFormat="1" ht="66" customHeight="1" x14ac:dyDescent="0.25">
      <c r="A96" s="332"/>
      <c r="B96" s="332"/>
      <c r="C96" s="208" t="s">
        <v>405</v>
      </c>
      <c r="D96" s="208" t="s">
        <v>430</v>
      </c>
      <c r="E96" s="208" t="s">
        <v>269</v>
      </c>
      <c r="F96" s="241" t="s">
        <v>335</v>
      </c>
      <c r="G96" s="226">
        <v>1</v>
      </c>
      <c r="H96" s="374"/>
      <c r="I96" s="350"/>
    </row>
    <row r="97" spans="1:11" ht="99" customHeight="1" x14ac:dyDescent="0.25">
      <c r="A97" s="332"/>
      <c r="B97" s="332"/>
      <c r="C97" s="208" t="s">
        <v>406</v>
      </c>
      <c r="D97" s="208" t="s">
        <v>431</v>
      </c>
      <c r="E97" s="208" t="s">
        <v>554</v>
      </c>
      <c r="F97" s="223" t="s">
        <v>601</v>
      </c>
      <c r="G97" s="224">
        <v>1</v>
      </c>
      <c r="H97" s="374"/>
      <c r="I97" s="350"/>
      <c r="K97" s="212"/>
    </row>
    <row r="98" spans="1:11" ht="62.25" customHeight="1" x14ac:dyDescent="0.25">
      <c r="A98" s="332"/>
      <c r="B98" s="332"/>
      <c r="C98" s="208" t="s">
        <v>407</v>
      </c>
      <c r="D98" s="208" t="s">
        <v>432</v>
      </c>
      <c r="E98" s="208" t="s">
        <v>555</v>
      </c>
      <c r="F98" s="241" t="s">
        <v>602</v>
      </c>
      <c r="G98" s="226">
        <v>0.98</v>
      </c>
      <c r="H98" s="374"/>
      <c r="I98" s="350"/>
      <c r="K98" s="212"/>
    </row>
    <row r="99" spans="1:11" s="212" customFormat="1" ht="48.75" customHeight="1" x14ac:dyDescent="0.25">
      <c r="A99" s="333"/>
      <c r="B99" s="333"/>
      <c r="C99" s="210"/>
      <c r="D99" s="288" t="s">
        <v>318</v>
      </c>
      <c r="E99" s="289"/>
      <c r="F99" s="329">
        <f>AVERAGE(G92:G98)</f>
        <v>0.97571428571428576</v>
      </c>
      <c r="G99" s="330"/>
      <c r="H99" s="375"/>
      <c r="I99" s="351"/>
    </row>
    <row r="100" spans="1:11" s="212" customFormat="1" ht="60" customHeight="1" x14ac:dyDescent="0.25">
      <c r="A100" s="216" t="s">
        <v>299</v>
      </c>
      <c r="B100" s="216" t="s">
        <v>342</v>
      </c>
      <c r="C100" s="217" t="s">
        <v>353</v>
      </c>
      <c r="D100" s="216" t="s">
        <v>237</v>
      </c>
      <c r="E100" s="216" t="s">
        <v>236</v>
      </c>
      <c r="F100" s="218" t="s">
        <v>349</v>
      </c>
      <c r="G100" s="218" t="s">
        <v>368</v>
      </c>
      <c r="H100" s="218" t="s">
        <v>635</v>
      </c>
      <c r="I100" s="216" t="s">
        <v>297</v>
      </c>
    </row>
    <row r="101" spans="1:11" ht="62.25" customHeight="1" x14ac:dyDescent="0.25">
      <c r="A101" s="331" t="s">
        <v>328</v>
      </c>
      <c r="B101" s="331" t="s">
        <v>348</v>
      </c>
      <c r="C101" s="208" t="s">
        <v>408</v>
      </c>
      <c r="D101" s="208" t="s">
        <v>287</v>
      </c>
      <c r="E101" s="208" t="s">
        <v>288</v>
      </c>
      <c r="F101" s="239" t="s">
        <v>603</v>
      </c>
      <c r="G101" s="224">
        <v>0.95</v>
      </c>
      <c r="H101" s="379"/>
      <c r="I101" s="349" t="s">
        <v>622</v>
      </c>
      <c r="K101" s="212"/>
    </row>
    <row r="102" spans="1:11" ht="62.25" customHeight="1" x14ac:dyDescent="0.25">
      <c r="A102" s="332"/>
      <c r="B102" s="332"/>
      <c r="C102" s="208" t="s">
        <v>409</v>
      </c>
      <c r="D102" s="208" t="s">
        <v>557</v>
      </c>
      <c r="E102" s="208" t="s">
        <v>270</v>
      </c>
      <c r="F102" s="223" t="s">
        <v>604</v>
      </c>
      <c r="G102" s="224">
        <v>1</v>
      </c>
      <c r="H102" s="380"/>
      <c r="I102" s="350"/>
      <c r="K102" s="212"/>
    </row>
    <row r="103" spans="1:11" ht="62.25" customHeight="1" x14ac:dyDescent="0.25">
      <c r="A103" s="332"/>
      <c r="B103" s="332"/>
      <c r="C103" s="208" t="s">
        <v>410</v>
      </c>
      <c r="D103" s="208" t="s">
        <v>433</v>
      </c>
      <c r="E103" s="208" t="s">
        <v>558</v>
      </c>
      <c r="F103" s="223" t="s">
        <v>298</v>
      </c>
      <c r="G103" s="224">
        <v>1</v>
      </c>
      <c r="H103" s="380"/>
      <c r="I103" s="350"/>
      <c r="K103" s="212"/>
    </row>
    <row r="104" spans="1:11" s="212" customFormat="1" ht="42" customHeight="1" x14ac:dyDescent="0.25">
      <c r="A104" s="333"/>
      <c r="B104" s="333"/>
      <c r="C104" s="210"/>
      <c r="D104" s="288" t="s">
        <v>319</v>
      </c>
      <c r="E104" s="289"/>
      <c r="F104" s="329">
        <f>AVERAGE(G101:G103)</f>
        <v>0.98333333333333339</v>
      </c>
      <c r="G104" s="330"/>
      <c r="H104" s="381"/>
      <c r="I104" s="351"/>
    </row>
    <row r="105" spans="1:11" s="212" customFormat="1" ht="63.75" customHeight="1" x14ac:dyDescent="0.25">
      <c r="A105" s="216" t="s">
        <v>299</v>
      </c>
      <c r="B105" s="216" t="s">
        <v>342</v>
      </c>
      <c r="C105" s="217" t="s">
        <v>353</v>
      </c>
      <c r="D105" s="216" t="s">
        <v>237</v>
      </c>
      <c r="E105" s="216" t="s">
        <v>236</v>
      </c>
      <c r="F105" s="218" t="s">
        <v>350</v>
      </c>
      <c r="G105" s="218" t="s">
        <v>368</v>
      </c>
      <c r="H105" s="218" t="s">
        <v>635</v>
      </c>
      <c r="I105" s="216" t="s">
        <v>297</v>
      </c>
    </row>
    <row r="106" spans="1:11" ht="73.5" customHeight="1" x14ac:dyDescent="0.25">
      <c r="A106" s="331" t="s">
        <v>329</v>
      </c>
      <c r="B106" s="331" t="s">
        <v>348</v>
      </c>
      <c r="C106" s="208" t="s">
        <v>559</v>
      </c>
      <c r="D106" s="208" t="s">
        <v>434</v>
      </c>
      <c r="E106" s="208" t="s">
        <v>271</v>
      </c>
      <c r="F106" s="223" t="s">
        <v>572</v>
      </c>
      <c r="G106" s="224">
        <v>1</v>
      </c>
      <c r="H106" s="355"/>
      <c r="I106" s="349" t="s">
        <v>623</v>
      </c>
      <c r="K106" s="212"/>
    </row>
    <row r="107" spans="1:11" ht="73.5" customHeight="1" x14ac:dyDescent="0.25">
      <c r="A107" s="332"/>
      <c r="B107" s="332"/>
      <c r="C107" s="208" t="s">
        <v>411</v>
      </c>
      <c r="D107" s="208" t="s">
        <v>435</v>
      </c>
      <c r="E107" s="208" t="s">
        <v>560</v>
      </c>
      <c r="F107" s="223" t="s">
        <v>604</v>
      </c>
      <c r="G107" s="224">
        <v>1</v>
      </c>
      <c r="H107" s="356"/>
      <c r="I107" s="350"/>
      <c r="K107" s="212"/>
    </row>
    <row r="108" spans="1:11" s="212" customFormat="1" ht="40.5" customHeight="1" x14ac:dyDescent="0.25">
      <c r="A108" s="333"/>
      <c r="B108" s="333"/>
      <c r="C108" s="210"/>
      <c r="D108" s="288" t="s">
        <v>320</v>
      </c>
      <c r="E108" s="289"/>
      <c r="F108" s="329">
        <f>AVERAGE(G106:G107)</f>
        <v>1</v>
      </c>
      <c r="G108" s="330"/>
      <c r="H108" s="357"/>
      <c r="I108" s="351"/>
    </row>
    <row r="109" spans="1:11" s="212" customFormat="1" ht="64.5" customHeight="1" x14ac:dyDescent="0.25">
      <c r="A109" s="216" t="s">
        <v>299</v>
      </c>
      <c r="B109" s="216" t="s">
        <v>342</v>
      </c>
      <c r="C109" s="217" t="s">
        <v>353</v>
      </c>
      <c r="D109" s="216" t="s">
        <v>237</v>
      </c>
      <c r="E109" s="216" t="s">
        <v>236</v>
      </c>
      <c r="F109" s="218" t="s">
        <v>350</v>
      </c>
      <c r="G109" s="218" t="s">
        <v>368</v>
      </c>
      <c r="H109" s="218" t="s">
        <v>635</v>
      </c>
      <c r="I109" s="361" t="s">
        <v>615</v>
      </c>
      <c r="J109" s="215"/>
      <c r="K109" s="215"/>
    </row>
    <row r="110" spans="1:11" ht="54.75" customHeight="1" x14ac:dyDescent="0.25">
      <c r="A110" s="331" t="s">
        <v>330</v>
      </c>
      <c r="B110" s="331" t="s">
        <v>348</v>
      </c>
      <c r="C110" s="240" t="s">
        <v>412</v>
      </c>
      <c r="D110" s="222" t="s">
        <v>272</v>
      </c>
      <c r="E110" s="222" t="s">
        <v>273</v>
      </c>
      <c r="F110" s="223" t="s">
        <v>605</v>
      </c>
      <c r="G110" s="224">
        <v>0.99</v>
      </c>
      <c r="H110" s="358"/>
      <c r="I110" s="362"/>
      <c r="J110" s="215"/>
      <c r="K110" s="215"/>
    </row>
    <row r="111" spans="1:11" ht="54.75" customHeight="1" x14ac:dyDescent="0.25">
      <c r="A111" s="332"/>
      <c r="B111" s="332"/>
      <c r="C111" s="240" t="s">
        <v>413</v>
      </c>
      <c r="D111" s="222" t="s">
        <v>561</v>
      </c>
      <c r="E111" s="222" t="s">
        <v>274</v>
      </c>
      <c r="F111" s="223" t="s">
        <v>572</v>
      </c>
      <c r="G111" s="224">
        <v>1</v>
      </c>
      <c r="H111" s="359"/>
      <c r="I111" s="362"/>
      <c r="J111" s="215"/>
      <c r="K111" s="215"/>
    </row>
    <row r="112" spans="1:11" s="212" customFormat="1" ht="42" customHeight="1" x14ac:dyDescent="0.25">
      <c r="A112" s="333"/>
      <c r="B112" s="333"/>
      <c r="C112" s="210"/>
      <c r="D112" s="327" t="s">
        <v>321</v>
      </c>
      <c r="E112" s="328"/>
      <c r="F112" s="325">
        <f>AVERAGE(G110:G111)</f>
        <v>0.995</v>
      </c>
      <c r="G112" s="326"/>
      <c r="H112" s="360"/>
      <c r="I112" s="363"/>
      <c r="J112" s="215"/>
      <c r="K112" s="215"/>
    </row>
    <row r="113" spans="1:11" s="212" customFormat="1" ht="56.25" customHeight="1" x14ac:dyDescent="0.25">
      <c r="A113" s="216" t="s">
        <v>299</v>
      </c>
      <c r="B113" s="216" t="s">
        <v>342</v>
      </c>
      <c r="C113" s="217" t="s">
        <v>353</v>
      </c>
      <c r="D113" s="216" t="s">
        <v>237</v>
      </c>
      <c r="E113" s="216" t="s">
        <v>236</v>
      </c>
      <c r="F113" s="218" t="s">
        <v>350</v>
      </c>
      <c r="G113" s="218" t="s">
        <v>368</v>
      </c>
      <c r="H113" s="218" t="s">
        <v>635</v>
      </c>
      <c r="I113" s="216" t="s">
        <v>297</v>
      </c>
      <c r="J113" s="215"/>
      <c r="K113" s="215"/>
    </row>
    <row r="114" spans="1:11" ht="63" customHeight="1" x14ac:dyDescent="0.25">
      <c r="A114" s="334" t="s">
        <v>331</v>
      </c>
      <c r="B114" s="334" t="s">
        <v>348</v>
      </c>
      <c r="C114" s="208" t="s">
        <v>414</v>
      </c>
      <c r="D114" s="222" t="s">
        <v>275</v>
      </c>
      <c r="E114" s="222" t="s">
        <v>562</v>
      </c>
      <c r="F114" s="250" t="s">
        <v>606</v>
      </c>
      <c r="G114" s="246">
        <v>0.82</v>
      </c>
      <c r="H114" s="376"/>
      <c r="I114" s="361" t="s">
        <v>628</v>
      </c>
      <c r="J114" s="215"/>
      <c r="K114" s="215"/>
    </row>
    <row r="115" spans="1:11" ht="56.25" customHeight="1" x14ac:dyDescent="0.25">
      <c r="A115" s="335"/>
      <c r="B115" s="335"/>
      <c r="C115" s="208" t="s">
        <v>415</v>
      </c>
      <c r="D115" s="222" t="s">
        <v>436</v>
      </c>
      <c r="E115" s="222" t="s">
        <v>295</v>
      </c>
      <c r="F115" s="244" t="s">
        <v>607</v>
      </c>
      <c r="G115" s="246">
        <v>1</v>
      </c>
      <c r="H115" s="377"/>
      <c r="I115" s="362"/>
      <c r="J115" s="215"/>
      <c r="K115" s="215"/>
    </row>
    <row r="116" spans="1:11" ht="81" customHeight="1" x14ac:dyDescent="0.25">
      <c r="A116" s="335"/>
      <c r="B116" s="335"/>
      <c r="C116" s="208" t="s">
        <v>416</v>
      </c>
      <c r="D116" s="222" t="s">
        <v>437</v>
      </c>
      <c r="E116" s="222" t="s">
        <v>276</v>
      </c>
      <c r="F116" s="244" t="s">
        <v>296</v>
      </c>
      <c r="G116" s="246">
        <v>1</v>
      </c>
      <c r="H116" s="377"/>
      <c r="I116" s="362"/>
      <c r="J116" s="215"/>
      <c r="K116" s="215"/>
    </row>
    <row r="117" spans="1:11" s="212" customFormat="1" ht="40.5" customHeight="1" x14ac:dyDescent="0.25">
      <c r="A117" s="336"/>
      <c r="B117" s="336"/>
      <c r="C117" s="210"/>
      <c r="D117" s="327" t="s">
        <v>322</v>
      </c>
      <c r="E117" s="328"/>
      <c r="F117" s="325">
        <f>AVERAGE(G114:G116)</f>
        <v>0.94</v>
      </c>
      <c r="G117" s="326"/>
      <c r="H117" s="378"/>
      <c r="I117" s="363"/>
      <c r="J117" s="215"/>
      <c r="K117" s="215"/>
    </row>
    <row r="118" spans="1:11" s="212" customFormat="1" ht="60.75" customHeight="1" x14ac:dyDescent="0.25">
      <c r="A118" s="216" t="s">
        <v>299</v>
      </c>
      <c r="B118" s="216" t="s">
        <v>342</v>
      </c>
      <c r="C118" s="217" t="s">
        <v>353</v>
      </c>
      <c r="D118" s="216" t="s">
        <v>237</v>
      </c>
      <c r="E118" s="216" t="s">
        <v>236</v>
      </c>
      <c r="F118" s="218" t="s">
        <v>350</v>
      </c>
      <c r="G118" s="218" t="s">
        <v>368</v>
      </c>
      <c r="H118" s="218" t="s">
        <v>635</v>
      </c>
      <c r="I118" s="216" t="s">
        <v>297</v>
      </c>
      <c r="J118" s="215"/>
      <c r="K118" s="215"/>
    </row>
    <row r="119" spans="1:11" ht="82.5" customHeight="1" x14ac:dyDescent="0.25">
      <c r="A119" s="331" t="s">
        <v>332</v>
      </c>
      <c r="B119" s="331" t="s">
        <v>348</v>
      </c>
      <c r="C119" s="223" t="s">
        <v>417</v>
      </c>
      <c r="D119" s="222" t="s">
        <v>438</v>
      </c>
      <c r="E119" s="222" t="s">
        <v>289</v>
      </c>
      <c r="F119" s="244" t="s">
        <v>608</v>
      </c>
      <c r="G119" s="246">
        <v>1</v>
      </c>
      <c r="H119" s="355"/>
      <c r="I119" s="361" t="s">
        <v>624</v>
      </c>
      <c r="J119" s="215"/>
      <c r="K119" s="215"/>
    </row>
    <row r="120" spans="1:11" s="212" customFormat="1" ht="82.5" customHeight="1" x14ac:dyDescent="0.25">
      <c r="A120" s="332"/>
      <c r="B120" s="332"/>
      <c r="C120" s="223" t="s">
        <v>563</v>
      </c>
      <c r="D120" s="222" t="s">
        <v>564</v>
      </c>
      <c r="E120" s="222" t="s">
        <v>565</v>
      </c>
      <c r="F120" s="244" t="s">
        <v>576</v>
      </c>
      <c r="G120" s="246">
        <v>1</v>
      </c>
      <c r="H120" s="356"/>
      <c r="I120" s="362"/>
      <c r="J120" s="215"/>
      <c r="K120" s="215"/>
    </row>
    <row r="121" spans="1:11" ht="82.5" customHeight="1" x14ac:dyDescent="0.25">
      <c r="A121" s="332"/>
      <c r="B121" s="332"/>
      <c r="C121" s="223" t="s">
        <v>566</v>
      </c>
      <c r="D121" s="222" t="s">
        <v>439</v>
      </c>
      <c r="E121" s="222" t="s">
        <v>567</v>
      </c>
      <c r="F121" s="241" t="s">
        <v>609</v>
      </c>
      <c r="G121" s="226">
        <v>0.5</v>
      </c>
      <c r="H121" s="356"/>
      <c r="I121" s="362"/>
      <c r="J121" s="215"/>
      <c r="K121" s="215"/>
    </row>
    <row r="122" spans="1:11" s="212" customFormat="1" ht="54" customHeight="1" x14ac:dyDescent="0.25">
      <c r="A122" s="333"/>
      <c r="B122" s="333"/>
      <c r="C122" s="210"/>
      <c r="D122" s="327" t="s">
        <v>323</v>
      </c>
      <c r="E122" s="328"/>
      <c r="F122" s="325">
        <f>AVERAGE(G119:G121)</f>
        <v>0.83333333333333337</v>
      </c>
      <c r="G122" s="326"/>
      <c r="H122" s="357"/>
      <c r="I122" s="363"/>
      <c r="J122" s="215"/>
      <c r="K122" s="215"/>
    </row>
    <row r="123" spans="1:11" s="212" customFormat="1" ht="50.25" customHeight="1" x14ac:dyDescent="0.25">
      <c r="A123" s="216" t="s">
        <v>299</v>
      </c>
      <c r="B123" s="216" t="s">
        <v>342</v>
      </c>
      <c r="C123" s="217" t="s">
        <v>353</v>
      </c>
      <c r="D123" s="216" t="s">
        <v>237</v>
      </c>
      <c r="E123" s="216" t="s">
        <v>236</v>
      </c>
      <c r="F123" s="218" t="s">
        <v>350</v>
      </c>
      <c r="G123" s="218" t="s">
        <v>368</v>
      </c>
      <c r="H123" s="218" t="s">
        <v>635</v>
      </c>
      <c r="I123" s="216" t="s">
        <v>297</v>
      </c>
      <c r="J123" s="215"/>
      <c r="K123" s="215"/>
    </row>
    <row r="124" spans="1:11" ht="36" customHeight="1" x14ac:dyDescent="0.25">
      <c r="A124" s="331" t="s">
        <v>333</v>
      </c>
      <c r="B124" s="331" t="s">
        <v>348</v>
      </c>
      <c r="C124" s="208" t="s">
        <v>418</v>
      </c>
      <c r="D124" s="208" t="s">
        <v>629</v>
      </c>
      <c r="E124" s="208" t="s">
        <v>277</v>
      </c>
      <c r="F124" s="247" t="s">
        <v>610</v>
      </c>
      <c r="G124" s="248">
        <v>1</v>
      </c>
      <c r="H124" s="355"/>
      <c r="I124" s="361" t="s">
        <v>634</v>
      </c>
      <c r="J124" s="215"/>
      <c r="K124" s="215"/>
    </row>
    <row r="125" spans="1:11" ht="41.25" customHeight="1" x14ac:dyDescent="0.25">
      <c r="A125" s="332"/>
      <c r="B125" s="332"/>
      <c r="C125" s="208" t="s">
        <v>419</v>
      </c>
      <c r="D125" s="208" t="s">
        <v>630</v>
      </c>
      <c r="E125" s="208" t="s">
        <v>278</v>
      </c>
      <c r="F125" s="249" t="s">
        <v>611</v>
      </c>
      <c r="G125" s="246">
        <v>1</v>
      </c>
      <c r="H125" s="356"/>
      <c r="I125" s="362"/>
      <c r="J125" s="215"/>
      <c r="K125" s="215"/>
    </row>
    <row r="126" spans="1:11" ht="28.5" x14ac:dyDescent="0.25">
      <c r="A126" s="332"/>
      <c r="B126" s="332"/>
      <c r="C126" s="208" t="s">
        <v>568</v>
      </c>
      <c r="D126" s="208" t="s">
        <v>631</v>
      </c>
      <c r="E126" s="208" t="s">
        <v>569</v>
      </c>
      <c r="F126" s="244" t="s">
        <v>612</v>
      </c>
      <c r="G126" s="246">
        <v>0.5</v>
      </c>
      <c r="H126" s="356"/>
      <c r="I126" s="362"/>
      <c r="J126" s="215"/>
      <c r="K126" s="215"/>
    </row>
    <row r="127" spans="1:11" ht="65.25" customHeight="1" x14ac:dyDescent="0.25">
      <c r="A127" s="332"/>
      <c r="B127" s="332"/>
      <c r="C127" s="208" t="s">
        <v>420</v>
      </c>
      <c r="D127" s="208" t="s">
        <v>632</v>
      </c>
      <c r="E127" s="208" t="s">
        <v>279</v>
      </c>
      <c r="F127" s="244" t="s">
        <v>613</v>
      </c>
      <c r="G127" s="246">
        <v>1</v>
      </c>
      <c r="H127" s="356"/>
      <c r="I127" s="362"/>
      <c r="J127" s="215"/>
      <c r="K127" s="215"/>
    </row>
    <row r="128" spans="1:11" ht="66.75" customHeight="1" x14ac:dyDescent="0.25">
      <c r="A128" s="332"/>
      <c r="B128" s="332"/>
      <c r="C128" s="208" t="s">
        <v>421</v>
      </c>
      <c r="D128" s="208" t="s">
        <v>633</v>
      </c>
      <c r="E128" s="208" t="s">
        <v>280</v>
      </c>
      <c r="F128" s="247" t="s">
        <v>614</v>
      </c>
      <c r="G128" s="248">
        <v>1</v>
      </c>
      <c r="H128" s="356"/>
      <c r="I128" s="362"/>
      <c r="J128" s="215"/>
      <c r="K128" s="215"/>
    </row>
    <row r="129" spans="1:11" ht="51" customHeight="1" x14ac:dyDescent="0.25">
      <c r="A129" s="333"/>
      <c r="B129" s="333"/>
      <c r="C129" s="206"/>
      <c r="D129" s="327" t="s">
        <v>324</v>
      </c>
      <c r="E129" s="328"/>
      <c r="F129" s="325">
        <f>AVERAGE(G124:G128)</f>
        <v>0.9</v>
      </c>
      <c r="G129" s="326"/>
      <c r="H129" s="357"/>
      <c r="I129" s="363"/>
      <c r="J129" s="215"/>
      <c r="K129" s="215"/>
    </row>
    <row r="130" spans="1:11" x14ac:dyDescent="0.25">
      <c r="I130" s="213"/>
    </row>
  </sheetData>
  <mergeCells count="107">
    <mergeCell ref="I119:I122"/>
    <mergeCell ref="H119:H122"/>
    <mergeCell ref="H114:H117"/>
    <mergeCell ref="I114:I117"/>
    <mergeCell ref="I124:I129"/>
    <mergeCell ref="H124:H129"/>
    <mergeCell ref="H101:H104"/>
    <mergeCell ref="I101:I104"/>
    <mergeCell ref="H106:H108"/>
    <mergeCell ref="H110:H112"/>
    <mergeCell ref="I109:I112"/>
    <mergeCell ref="I106:I108"/>
    <mergeCell ref="I85:I90"/>
    <mergeCell ref="H85:H90"/>
    <mergeCell ref="H56:H63"/>
    <mergeCell ref="I56:I63"/>
    <mergeCell ref="H65:H75"/>
    <mergeCell ref="I65:I75"/>
    <mergeCell ref="H77:H83"/>
    <mergeCell ref="I77:I83"/>
    <mergeCell ref="H92:H99"/>
    <mergeCell ref="I92:I99"/>
    <mergeCell ref="H40:H48"/>
    <mergeCell ref="I40:I48"/>
    <mergeCell ref="H50:H54"/>
    <mergeCell ref="I50:I54"/>
    <mergeCell ref="H12:H15"/>
    <mergeCell ref="H6:H10"/>
    <mergeCell ref="I12:I15"/>
    <mergeCell ref="H17:H25"/>
    <mergeCell ref="I17:I25"/>
    <mergeCell ref="I6:I10"/>
    <mergeCell ref="A40:A48"/>
    <mergeCell ref="B40:B48"/>
    <mergeCell ref="B27:B38"/>
    <mergeCell ref="A17:A25"/>
    <mergeCell ref="B17:B25"/>
    <mergeCell ref="B101:B104"/>
    <mergeCell ref="A101:A104"/>
    <mergeCell ref="B65:B75"/>
    <mergeCell ref="A65:A75"/>
    <mergeCell ref="B77:B83"/>
    <mergeCell ref="A77:A83"/>
    <mergeCell ref="B85:B90"/>
    <mergeCell ref="A85:A90"/>
    <mergeCell ref="A50:A54"/>
    <mergeCell ref="B50:B54"/>
    <mergeCell ref="B56:B63"/>
    <mergeCell ref="A56:A63"/>
    <mergeCell ref="A92:A99"/>
    <mergeCell ref="B92:B99"/>
    <mergeCell ref="B106:B108"/>
    <mergeCell ref="A106:A108"/>
    <mergeCell ref="D129:E129"/>
    <mergeCell ref="B110:B112"/>
    <mergeCell ref="A110:A112"/>
    <mergeCell ref="B114:B117"/>
    <mergeCell ref="A114:A117"/>
    <mergeCell ref="A119:A122"/>
    <mergeCell ref="B119:B122"/>
    <mergeCell ref="B124:B129"/>
    <mergeCell ref="A124:A129"/>
    <mergeCell ref="F129:G129"/>
    <mergeCell ref="D83:E83"/>
    <mergeCell ref="D90:E90"/>
    <mergeCell ref="D99:E99"/>
    <mergeCell ref="D104:E104"/>
    <mergeCell ref="D108:E108"/>
    <mergeCell ref="D112:E112"/>
    <mergeCell ref="F112:G112"/>
    <mergeCell ref="F90:G90"/>
    <mergeCell ref="F99:G99"/>
    <mergeCell ref="F104:G104"/>
    <mergeCell ref="F108:G108"/>
    <mergeCell ref="F117:G117"/>
    <mergeCell ref="F122:G122"/>
    <mergeCell ref="D117:E117"/>
    <mergeCell ref="D122:E122"/>
    <mergeCell ref="F83:G83"/>
    <mergeCell ref="A1:A3"/>
    <mergeCell ref="A4:G4"/>
    <mergeCell ref="A27:A38"/>
    <mergeCell ref="B1:I1"/>
    <mergeCell ref="B2:I2"/>
    <mergeCell ref="B3:I3"/>
    <mergeCell ref="D10:E10"/>
    <mergeCell ref="F10:G10"/>
    <mergeCell ref="D15:E15"/>
    <mergeCell ref="F15:G15"/>
    <mergeCell ref="B12:B15"/>
    <mergeCell ref="A6:A10"/>
    <mergeCell ref="B6:B10"/>
    <mergeCell ref="A12:A15"/>
    <mergeCell ref="H27:H38"/>
    <mergeCell ref="I27:I38"/>
    <mergeCell ref="D75:E75"/>
    <mergeCell ref="F75:G75"/>
    <mergeCell ref="D63:E63"/>
    <mergeCell ref="F63:G63"/>
    <mergeCell ref="D25:E25"/>
    <mergeCell ref="F25:G25"/>
    <mergeCell ref="F38:G38"/>
    <mergeCell ref="D48:E48"/>
    <mergeCell ref="F48:G48"/>
    <mergeCell ref="D54:E54"/>
    <mergeCell ref="F54:G54"/>
    <mergeCell ref="D38:E38"/>
  </mergeCells>
  <printOptions horizontalCentered="1"/>
  <pageMargins left="0.70866141732283472" right="0.70866141732283472" top="0.35433070866141736" bottom="0.35433070866141736" header="0.31496062992125984" footer="0.31496062992125984"/>
  <pageSetup paperSize="5" scale="34" orientation="landscape" r:id="rId1"/>
  <rowBreaks count="8" manualBreakCount="8">
    <brk id="15" max="6" man="1"/>
    <brk id="25" max="6" man="1"/>
    <brk id="48" max="6" man="1"/>
    <brk id="63" max="6" man="1"/>
    <brk id="75" max="6" man="1"/>
    <brk id="90" max="6" man="1"/>
    <brk id="104" max="6" man="1"/>
    <brk id="12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Consolidado1</vt:lpstr>
      <vt:lpstr>CONSOLIDADO!Área_de_impresión</vt:lpstr>
      <vt:lpstr>Consolidado1!Área_de_impresión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LENOVO</cp:lastModifiedBy>
  <cp:lastPrinted>2021-10-25T14:41:27Z</cp:lastPrinted>
  <dcterms:created xsi:type="dcterms:W3CDTF">2014-06-19T16:19:27Z</dcterms:created>
  <dcterms:modified xsi:type="dcterms:W3CDTF">2022-04-25T14:55:18Z</dcterms:modified>
</cp:coreProperties>
</file>